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artlu\Desktop\plany kierunku ZiIP 2026_2027\"/>
    </mc:Choice>
  </mc:AlternateContent>
  <xr:revisionPtr revIDLastSave="0" documentId="13_ncr:1_{EEC96892-081C-4BA6-BC32-DCBBF70CE6A3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emestr I-VII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9" i="1" l="1"/>
  <c r="I129" i="1"/>
  <c r="D129" i="1"/>
  <c r="J128" i="1"/>
  <c r="I128" i="1"/>
  <c r="D128" i="1"/>
  <c r="J126" i="1"/>
  <c r="I126" i="1"/>
  <c r="D126" i="1"/>
  <c r="J125" i="1"/>
  <c r="I125" i="1"/>
  <c r="D125" i="1"/>
  <c r="J123" i="1"/>
  <c r="I123" i="1"/>
  <c r="D123" i="1"/>
  <c r="J122" i="1"/>
  <c r="I122" i="1"/>
  <c r="D122" i="1"/>
  <c r="J120" i="1"/>
  <c r="I120" i="1"/>
  <c r="D120" i="1"/>
  <c r="J119" i="1"/>
  <c r="I119" i="1"/>
  <c r="D119" i="1"/>
  <c r="J117" i="1"/>
  <c r="I117" i="1"/>
  <c r="D117" i="1"/>
  <c r="J116" i="1"/>
  <c r="I116" i="1"/>
  <c r="D116" i="1"/>
  <c r="J114" i="1"/>
  <c r="I114" i="1"/>
  <c r="D114" i="1"/>
  <c r="J113" i="1"/>
  <c r="I113" i="1"/>
  <c r="D113" i="1"/>
  <c r="J111" i="1"/>
  <c r="I111" i="1"/>
  <c r="D111" i="1"/>
  <c r="J110" i="1"/>
  <c r="I110" i="1"/>
  <c r="D110" i="1"/>
  <c r="J108" i="1"/>
  <c r="I108" i="1"/>
  <c r="D108" i="1"/>
  <c r="J107" i="1"/>
  <c r="I107" i="1"/>
  <c r="D107" i="1"/>
  <c r="J105" i="1"/>
  <c r="I105" i="1"/>
  <c r="D105" i="1"/>
  <c r="J104" i="1"/>
  <c r="I104" i="1"/>
  <c r="D104" i="1"/>
  <c r="J102" i="1"/>
  <c r="I102" i="1"/>
  <c r="D102" i="1"/>
  <c r="J101" i="1"/>
  <c r="I101" i="1"/>
  <c r="D101" i="1"/>
  <c r="J99" i="1"/>
  <c r="I99" i="1"/>
  <c r="D99" i="1"/>
  <c r="J98" i="1"/>
  <c r="I98" i="1"/>
  <c r="D98" i="1"/>
  <c r="J96" i="1"/>
  <c r="I96" i="1"/>
  <c r="D96" i="1"/>
  <c r="J95" i="1"/>
  <c r="I95" i="1"/>
  <c r="D95" i="1"/>
  <c r="H85" i="1"/>
  <c r="G85" i="1"/>
  <c r="F85" i="1"/>
  <c r="E85" i="1"/>
  <c r="C85" i="1"/>
  <c r="B85" i="1"/>
  <c r="J84" i="1"/>
  <c r="I84" i="1"/>
  <c r="D84" i="1"/>
  <c r="J83" i="1"/>
  <c r="I83" i="1"/>
  <c r="D83" i="1"/>
  <c r="J82" i="1"/>
  <c r="I82" i="1"/>
  <c r="D82" i="1"/>
  <c r="J81" i="1"/>
  <c r="I81" i="1"/>
  <c r="D81" i="1"/>
  <c r="J80" i="1"/>
  <c r="I80" i="1"/>
  <c r="D80" i="1"/>
  <c r="J79" i="1"/>
  <c r="I79" i="1"/>
  <c r="D79" i="1"/>
  <c r="J78" i="1"/>
  <c r="I78" i="1"/>
  <c r="D78" i="1"/>
  <c r="H76" i="1"/>
  <c r="G76" i="1"/>
  <c r="F76" i="1"/>
  <c r="J76" i="1" s="1"/>
  <c r="E76" i="1"/>
  <c r="C76" i="1"/>
  <c r="B76" i="1"/>
  <c r="J75" i="1"/>
  <c r="I75" i="1"/>
  <c r="D75" i="1"/>
  <c r="J74" i="1"/>
  <c r="D74" i="1"/>
  <c r="J73" i="1"/>
  <c r="I73" i="1"/>
  <c r="D73" i="1"/>
  <c r="J72" i="1"/>
  <c r="I72" i="1"/>
  <c r="D72" i="1"/>
  <c r="J71" i="1"/>
  <c r="I71" i="1"/>
  <c r="D71" i="1"/>
  <c r="J70" i="1"/>
  <c r="I70" i="1"/>
  <c r="D70" i="1"/>
  <c r="J69" i="1"/>
  <c r="I69" i="1"/>
  <c r="D69" i="1"/>
  <c r="J68" i="1"/>
  <c r="I68" i="1"/>
  <c r="D68" i="1"/>
  <c r="J67" i="1"/>
  <c r="I67" i="1"/>
  <c r="D67" i="1"/>
  <c r="H65" i="1"/>
  <c r="H86" i="1" s="1"/>
  <c r="G65" i="1"/>
  <c r="F65" i="1"/>
  <c r="E65" i="1"/>
  <c r="C65" i="1"/>
  <c r="B65" i="1"/>
  <c r="J64" i="1"/>
  <c r="I64" i="1"/>
  <c r="D64" i="1"/>
  <c r="J63" i="1"/>
  <c r="I63" i="1"/>
  <c r="D63" i="1"/>
  <c r="J62" i="1"/>
  <c r="I62" i="1"/>
  <c r="D62" i="1"/>
  <c r="J61" i="1"/>
  <c r="I61" i="1"/>
  <c r="D61" i="1"/>
  <c r="J60" i="1"/>
  <c r="I60" i="1"/>
  <c r="D60" i="1"/>
  <c r="J59" i="1"/>
  <c r="I59" i="1"/>
  <c r="D59" i="1"/>
  <c r="J58" i="1"/>
  <c r="I58" i="1"/>
  <c r="D58" i="1"/>
  <c r="K51" i="1"/>
  <c r="L50" i="1"/>
  <c r="H50" i="1"/>
  <c r="G50" i="1"/>
  <c r="F50" i="1"/>
  <c r="E50" i="1"/>
  <c r="B50" i="1"/>
  <c r="P49" i="1"/>
  <c r="N49" i="1"/>
  <c r="M49" i="1"/>
  <c r="K49" i="1"/>
  <c r="J49" i="1"/>
  <c r="I49" i="1"/>
  <c r="D49" i="1"/>
  <c r="O49" i="1" s="1"/>
  <c r="J48" i="1"/>
  <c r="I48" i="1"/>
  <c r="D48" i="1"/>
  <c r="P47" i="1"/>
  <c r="N47" i="1"/>
  <c r="M47" i="1"/>
  <c r="K47" i="1"/>
  <c r="J47" i="1"/>
  <c r="I47" i="1"/>
  <c r="D47" i="1"/>
  <c r="O47" i="1" s="1"/>
  <c r="P46" i="1"/>
  <c r="N46" i="1"/>
  <c r="M46" i="1"/>
  <c r="K46" i="1"/>
  <c r="J46" i="1"/>
  <c r="I46" i="1"/>
  <c r="D46" i="1"/>
  <c r="O46" i="1" s="1"/>
  <c r="P45" i="1"/>
  <c r="N45" i="1"/>
  <c r="M45" i="1"/>
  <c r="K45" i="1"/>
  <c r="J45" i="1"/>
  <c r="I45" i="1"/>
  <c r="D45" i="1"/>
  <c r="O45" i="1" s="1"/>
  <c r="P44" i="1"/>
  <c r="N44" i="1"/>
  <c r="M44" i="1"/>
  <c r="K44" i="1"/>
  <c r="J44" i="1"/>
  <c r="I44" i="1"/>
  <c r="D44" i="1"/>
  <c r="J43" i="1"/>
  <c r="I43" i="1"/>
  <c r="D43" i="1"/>
  <c r="J42" i="1"/>
  <c r="I42" i="1"/>
  <c r="D42" i="1"/>
  <c r="P41" i="1"/>
  <c r="N41" i="1"/>
  <c r="N50" i="1" s="1"/>
  <c r="M41" i="1"/>
  <c r="K41" i="1"/>
  <c r="J41" i="1"/>
  <c r="I41" i="1"/>
  <c r="D41" i="1"/>
  <c r="H39" i="1"/>
  <c r="G39" i="1"/>
  <c r="F39" i="1"/>
  <c r="E39" i="1"/>
  <c r="C39" i="1"/>
  <c r="B39" i="1"/>
  <c r="P38" i="1"/>
  <c r="N38" i="1"/>
  <c r="M38" i="1"/>
  <c r="K38" i="1"/>
  <c r="J38" i="1"/>
  <c r="I38" i="1"/>
  <c r="D38" i="1"/>
  <c r="P37" i="1"/>
  <c r="O37" i="1"/>
  <c r="N37" i="1"/>
  <c r="M37" i="1"/>
  <c r="K37" i="1"/>
  <c r="J37" i="1"/>
  <c r="I37" i="1"/>
  <c r="J36" i="1"/>
  <c r="I36" i="1"/>
  <c r="D36" i="1"/>
  <c r="J35" i="1"/>
  <c r="I35" i="1"/>
  <c r="D35" i="1"/>
  <c r="P34" i="1"/>
  <c r="O34" i="1"/>
  <c r="N34" i="1"/>
  <c r="M34" i="1"/>
  <c r="K34" i="1"/>
  <c r="J34" i="1"/>
  <c r="I34" i="1"/>
  <c r="D34" i="1"/>
  <c r="P33" i="1"/>
  <c r="N33" i="1"/>
  <c r="M33" i="1"/>
  <c r="K33" i="1"/>
  <c r="J33" i="1"/>
  <c r="I33" i="1"/>
  <c r="D33" i="1"/>
  <c r="O33" i="1" s="1"/>
  <c r="P32" i="1"/>
  <c r="N32" i="1"/>
  <c r="M32" i="1"/>
  <c r="K32" i="1"/>
  <c r="J32" i="1"/>
  <c r="I32" i="1"/>
  <c r="D32" i="1"/>
  <c r="P31" i="1"/>
  <c r="N31" i="1"/>
  <c r="M31" i="1"/>
  <c r="K31" i="1"/>
  <c r="J31" i="1"/>
  <c r="I31" i="1"/>
  <c r="D31" i="1"/>
  <c r="P30" i="1"/>
  <c r="N30" i="1"/>
  <c r="M30" i="1"/>
  <c r="K30" i="1"/>
  <c r="J30" i="1"/>
  <c r="I30" i="1"/>
  <c r="D30" i="1"/>
  <c r="P29" i="1"/>
  <c r="N29" i="1"/>
  <c r="M29" i="1"/>
  <c r="K29" i="1"/>
  <c r="J29" i="1"/>
  <c r="I29" i="1"/>
  <c r="D29" i="1"/>
  <c r="P28" i="1"/>
  <c r="N28" i="1"/>
  <c r="M28" i="1"/>
  <c r="K28" i="1"/>
  <c r="J28" i="1"/>
  <c r="I28" i="1"/>
  <c r="D28" i="1"/>
  <c r="H26" i="1"/>
  <c r="G26" i="1"/>
  <c r="F26" i="1"/>
  <c r="E26" i="1"/>
  <c r="C26" i="1"/>
  <c r="B26" i="1"/>
  <c r="J25" i="1"/>
  <c r="I25" i="1"/>
  <c r="D25" i="1"/>
  <c r="P24" i="1"/>
  <c r="O24" i="1"/>
  <c r="N24" i="1"/>
  <c r="M24" i="1"/>
  <c r="K24" i="1"/>
  <c r="J24" i="1"/>
  <c r="I24" i="1"/>
  <c r="D24" i="1"/>
  <c r="J23" i="1"/>
  <c r="I23" i="1"/>
  <c r="D23" i="1"/>
  <c r="P22" i="1"/>
  <c r="N22" i="1"/>
  <c r="M22" i="1"/>
  <c r="K22" i="1"/>
  <c r="J22" i="1"/>
  <c r="I22" i="1"/>
  <c r="D22" i="1"/>
  <c r="O22" i="1" s="1"/>
  <c r="P21" i="1"/>
  <c r="N21" i="1"/>
  <c r="M21" i="1"/>
  <c r="K21" i="1"/>
  <c r="J21" i="1"/>
  <c r="I21" i="1"/>
  <c r="D21" i="1"/>
  <c r="O21" i="1" s="1"/>
  <c r="P20" i="1"/>
  <c r="N20" i="1"/>
  <c r="M20" i="1"/>
  <c r="K20" i="1"/>
  <c r="J20" i="1"/>
  <c r="I20" i="1"/>
  <c r="D20" i="1"/>
  <c r="P19" i="1"/>
  <c r="N19" i="1"/>
  <c r="M19" i="1"/>
  <c r="K19" i="1"/>
  <c r="J19" i="1"/>
  <c r="I19" i="1"/>
  <c r="D19" i="1"/>
  <c r="P18" i="1"/>
  <c r="N18" i="1"/>
  <c r="M18" i="1"/>
  <c r="K18" i="1"/>
  <c r="J18" i="1"/>
  <c r="I18" i="1"/>
  <c r="D18" i="1"/>
  <c r="P17" i="1"/>
  <c r="N17" i="1"/>
  <c r="M17" i="1"/>
  <c r="K17" i="1"/>
  <c r="J17" i="1"/>
  <c r="I17" i="1"/>
  <c r="D17" i="1"/>
  <c r="H15" i="1"/>
  <c r="G15" i="1"/>
  <c r="F15" i="1"/>
  <c r="E15" i="1"/>
  <c r="C15" i="1"/>
  <c r="B15" i="1"/>
  <c r="P14" i="1"/>
  <c r="N14" i="1"/>
  <c r="M14" i="1"/>
  <c r="K14" i="1"/>
  <c r="J14" i="1"/>
  <c r="I14" i="1"/>
  <c r="D14" i="1"/>
  <c r="P13" i="1"/>
  <c r="N13" i="1"/>
  <c r="M13" i="1"/>
  <c r="K13" i="1"/>
  <c r="J13" i="1"/>
  <c r="I13" i="1"/>
  <c r="D13" i="1"/>
  <c r="O13" i="1" s="1"/>
  <c r="P12" i="1"/>
  <c r="N12" i="1"/>
  <c r="M12" i="1"/>
  <c r="K12" i="1"/>
  <c r="J12" i="1"/>
  <c r="I12" i="1"/>
  <c r="D12" i="1"/>
  <c r="P11" i="1"/>
  <c r="N11" i="1"/>
  <c r="M11" i="1"/>
  <c r="K11" i="1"/>
  <c r="J11" i="1"/>
  <c r="I11" i="1"/>
  <c r="D11" i="1"/>
  <c r="P10" i="1"/>
  <c r="N10" i="1"/>
  <c r="M10" i="1"/>
  <c r="K10" i="1"/>
  <c r="J10" i="1"/>
  <c r="I10" i="1"/>
  <c r="D10" i="1"/>
  <c r="O10" i="1" s="1"/>
  <c r="J9" i="1"/>
  <c r="I9" i="1"/>
  <c r="D9" i="1"/>
  <c r="J8" i="1"/>
  <c r="I8" i="1"/>
  <c r="D8" i="1"/>
  <c r="J7" i="1"/>
  <c r="I7" i="1"/>
  <c r="D7" i="1"/>
  <c r="J6" i="1"/>
  <c r="I6" i="1"/>
  <c r="D6" i="1"/>
  <c r="P5" i="1"/>
  <c r="N5" i="1"/>
  <c r="M5" i="1"/>
  <c r="K5" i="1"/>
  <c r="K15" i="1" s="1"/>
  <c r="J5" i="1"/>
  <c r="I5" i="1"/>
  <c r="D5" i="1"/>
  <c r="D65" i="1" l="1"/>
  <c r="D86" i="1" s="1"/>
  <c r="D76" i="1"/>
  <c r="I85" i="1"/>
  <c r="I15" i="1"/>
  <c r="G87" i="1"/>
  <c r="K50" i="1"/>
  <c r="J50" i="1"/>
  <c r="I76" i="1"/>
  <c r="I26" i="1"/>
  <c r="J26" i="1"/>
  <c r="D39" i="1"/>
  <c r="K39" i="1"/>
  <c r="P50" i="1"/>
  <c r="K26" i="1"/>
  <c r="I39" i="1"/>
  <c r="B86" i="1"/>
  <c r="F51" i="1"/>
  <c r="D26" i="1"/>
  <c r="D15" i="1"/>
  <c r="D87" i="1" s="1"/>
  <c r="H88" i="1" s="1"/>
  <c r="J15" i="1"/>
  <c r="H87" i="1"/>
  <c r="M50" i="1"/>
  <c r="J65" i="1"/>
  <c r="C86" i="1"/>
  <c r="G51" i="1"/>
  <c r="E86" i="1"/>
  <c r="D85" i="1"/>
  <c r="J85" i="1"/>
  <c r="D50" i="1"/>
  <c r="I65" i="1"/>
  <c r="G86" i="1"/>
  <c r="J39" i="1"/>
  <c r="B51" i="1"/>
  <c r="H51" i="1"/>
  <c r="F86" i="1"/>
  <c r="E51" i="1"/>
  <c r="I50" i="1"/>
  <c r="O50" i="1"/>
  <c r="C50" i="1"/>
  <c r="C87" i="1" s="1"/>
  <c r="B87" i="1"/>
  <c r="F87" i="1"/>
  <c r="E87" i="1"/>
  <c r="O20" i="1"/>
  <c r="D51" i="1" l="1"/>
  <c r="F52" i="1" s="1"/>
  <c r="G88" i="1"/>
  <c r="E88" i="1"/>
  <c r="C51" i="1"/>
  <c r="F88" i="1"/>
  <c r="G52" i="1"/>
  <c r="H52" i="1" l="1"/>
  <c r="E52" i="1"/>
</calcChain>
</file>

<file path=xl/sharedStrings.xml><?xml version="1.0" encoding="utf-8"?>
<sst xmlns="http://schemas.openxmlformats.org/spreadsheetml/2006/main" count="241" uniqueCount="131">
  <si>
    <t>FACULTY OF PRODUCTION ENGINEERING</t>
  </si>
  <si>
    <t>Subject</t>
  </si>
  <si>
    <t>ECTS</t>
  </si>
  <si>
    <t xml:space="preserve"> Form of obtaining credits </t>
  </si>
  <si>
    <t xml:space="preserve"> Total number of hours </t>
  </si>
  <si>
    <t xml:space="preserve"> Lectures </t>
  </si>
  <si>
    <t>Auditory classes</t>
  </si>
  <si>
    <t>Laboratory classes</t>
  </si>
  <si>
    <t>Field classes</t>
  </si>
  <si>
    <t xml:space="preserve"> Lectures per week</t>
  </si>
  <si>
    <t>Classes per week</t>
  </si>
  <si>
    <t>wsp ECTS (25h)</t>
  </si>
  <si>
    <t>Fakultet tak/nie</t>
  </si>
  <si>
    <t>Lab</t>
  </si>
  <si>
    <t>ECTS kont</t>
  </si>
  <si>
    <t>ECTS niekont</t>
  </si>
  <si>
    <t xml:space="preserve">SEMESTER I </t>
  </si>
  <si>
    <t>Physical education 1</t>
  </si>
  <si>
    <t>z</t>
  </si>
  <si>
    <t>Mathematics 1</t>
  </si>
  <si>
    <t>Chemistry</t>
  </si>
  <si>
    <t>Physics</t>
  </si>
  <si>
    <t>e</t>
  </si>
  <si>
    <t>Macroeconomics</t>
  </si>
  <si>
    <t>Information Technology</t>
  </si>
  <si>
    <t>Management</t>
  </si>
  <si>
    <t>Selection of optional subjects - block A*</t>
  </si>
  <si>
    <t>Microeconomics</t>
  </si>
  <si>
    <t>Methodology of studies</t>
  </si>
  <si>
    <t xml:space="preserve">Σ   </t>
  </si>
  <si>
    <t>SEMESTR II</t>
  </si>
  <si>
    <t>Foreign Language 1</t>
  </si>
  <si>
    <t>Physical education 2</t>
  </si>
  <si>
    <t>Mathematics 2</t>
  </si>
  <si>
    <t>Economic law*</t>
  </si>
  <si>
    <t>Materials Science</t>
  </si>
  <si>
    <t>Engineering design</t>
  </si>
  <si>
    <t>Selection of optional subjects - block B</t>
  </si>
  <si>
    <t>Ecology and environmental management</t>
  </si>
  <si>
    <t>Informatics and computer-aided engineering</t>
  </si>
  <si>
    <t>SEMESTR III</t>
  </si>
  <si>
    <t>Foreign Language 2</t>
  </si>
  <si>
    <t>Selection of optional subjects - block C*</t>
  </si>
  <si>
    <t>Ergonomics, work safety and protection of intellectual property</t>
  </si>
  <si>
    <t>Application software packages</t>
  </si>
  <si>
    <t>Labor market*</t>
  </si>
  <si>
    <t>Selection of optional subjects - block D*</t>
  </si>
  <si>
    <t>Mathematical Statistics</t>
  </si>
  <si>
    <t>Operations Research</t>
  </si>
  <si>
    <t>Logistics in enterprise</t>
  </si>
  <si>
    <t>Marketing</t>
  </si>
  <si>
    <t>Production processes</t>
  </si>
  <si>
    <t>SEMESTR IV</t>
  </si>
  <si>
    <t>Foreign Language 3</t>
  </si>
  <si>
    <t xml:space="preserve">Water and wastewater technology </t>
  </si>
  <si>
    <t>Selection of optional subjects - block E</t>
  </si>
  <si>
    <t>Statistical process control</t>
  </si>
  <si>
    <t>Control Systems</t>
  </si>
  <si>
    <t>Production management and services</t>
  </si>
  <si>
    <t>Metrology</t>
  </si>
  <si>
    <t>Quality and Safety Management</t>
  </si>
  <si>
    <t>Electrical Engineering and Energy Law</t>
  </si>
  <si>
    <t>Total in semesters 1 - 4</t>
  </si>
  <si>
    <t>Percentage share [%]</t>
  </si>
  <si>
    <t>SEMESTR V</t>
  </si>
  <si>
    <t xml:space="preserve">Fundamentals of thermodynamics </t>
  </si>
  <si>
    <t>Business management</t>
  </si>
  <si>
    <t>Food industry machinery</t>
  </si>
  <si>
    <t>Menagement of transportation and supply</t>
  </si>
  <si>
    <t>Selection of optional subjects - block F</t>
  </si>
  <si>
    <t>Selection of optional subjects - block G</t>
  </si>
  <si>
    <t>Technological aspects of cereal processing</t>
  </si>
  <si>
    <t>SEMESTR VI</t>
  </si>
  <si>
    <t>Industrial Process Control by Electronic Devices</t>
  </si>
  <si>
    <t>Processing of food from animal origin</t>
  </si>
  <si>
    <t>Selection of optional subjects - block H</t>
  </si>
  <si>
    <t>Engineering aspects of food processing</t>
  </si>
  <si>
    <t>Selection of optional subjects - block I</t>
  </si>
  <si>
    <t>Management of drying processes</t>
  </si>
  <si>
    <t>Selection of optional subjects - block J</t>
  </si>
  <si>
    <t>Diploma Seminar  1</t>
  </si>
  <si>
    <t>Student practices - 4 weeks</t>
  </si>
  <si>
    <t>SEMESTR VII</t>
  </si>
  <si>
    <t>Design of agri-food investment</t>
  </si>
  <si>
    <t>Extrusion-cooking in agri-food industry</t>
  </si>
  <si>
    <t>Selection of optional subjects - block K</t>
  </si>
  <si>
    <t>Functional food engineering</t>
  </si>
  <si>
    <t>Selection of optional subjects - block L</t>
  </si>
  <si>
    <t>Diploma Seminar  2</t>
  </si>
  <si>
    <t>Engineering project and diploma examination</t>
  </si>
  <si>
    <t>Total in semesters  5-7</t>
  </si>
  <si>
    <t>Total in semesters  1-7</t>
  </si>
  <si>
    <t>*Humanities or social subject</t>
  </si>
  <si>
    <t>Selection of optional subjects</t>
  </si>
  <si>
    <t>Block A</t>
  </si>
  <si>
    <t>Social communication</t>
  </si>
  <si>
    <t>Public relations</t>
  </si>
  <si>
    <t>Block B</t>
  </si>
  <si>
    <t>Finance and accounting</t>
  </si>
  <si>
    <t>Business financing</t>
  </si>
  <si>
    <t>Block C</t>
  </si>
  <si>
    <t>Art of negotiation</t>
  </si>
  <si>
    <t>Business negotiations</t>
  </si>
  <si>
    <t>Block D</t>
  </si>
  <si>
    <t>Cost calculation for engineers</t>
  </si>
  <si>
    <t>Cost analysis</t>
  </si>
  <si>
    <t>Block E</t>
  </si>
  <si>
    <t>Industrial Process Control</t>
  </si>
  <si>
    <t>Reliability and Safety of Industrial Systems</t>
  </si>
  <si>
    <t>Block F</t>
  </si>
  <si>
    <t>Food engineering operations in fruit and vegetable industrial plants</t>
  </si>
  <si>
    <t>Operation of food machinery</t>
  </si>
  <si>
    <t>Block G</t>
  </si>
  <si>
    <t>Instrumental analysis</t>
  </si>
  <si>
    <t>Food analysis</t>
  </si>
  <si>
    <t>Block H</t>
  </si>
  <si>
    <t>Packaging systems</t>
  </si>
  <si>
    <t>Packaging engineering</t>
  </si>
  <si>
    <t>Block I</t>
  </si>
  <si>
    <t>Residual bioproduct management</t>
  </si>
  <si>
    <t>Contamination of plant and animal raw material</t>
  </si>
  <si>
    <t>Block J</t>
  </si>
  <si>
    <t xml:space="preserve">Innovative Cereal Products </t>
  </si>
  <si>
    <t xml:space="preserve">Cereal processing engineering </t>
  </si>
  <si>
    <t>Block K</t>
  </si>
  <si>
    <t>Thermal engineering</t>
  </si>
  <si>
    <t>Refrigeration in food industry</t>
  </si>
  <si>
    <t>Block L</t>
  </si>
  <si>
    <t>Renewable energy</t>
  </si>
  <si>
    <t>Renewable energy in the food industry</t>
  </si>
  <si>
    <t>Main field of study Management and Production Engineering, field of specialization:  Management and Food Engineering.  Full-time, first cycle study programme.   Pursuant to Resolution No. 45/2022-2023, the Senate of the University of Life Sciences in Lublin of 28.04.2023 is obligatory for the recruitment of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</si>
</sst>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0.0"/>
  </numFmts>
  <fonts count="3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color rgb="FF000000"/>
      <name val="Calibri"/>
      <family val="2"/>
      <charset val="1"/>
    </font>
    <font>
      <sz val="9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color rgb="FF339966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339966"/>
      <name val="Arial"/>
      <family val="2"/>
      <charset val="238"/>
    </font>
    <font>
      <b/>
      <sz val="9"/>
      <name val="Arial Narrow"/>
      <family val="2"/>
      <charset val="238"/>
    </font>
    <font>
      <sz val="10"/>
      <color rgb="FF000000"/>
      <name val="Arial"/>
      <family val="2"/>
      <charset val="238"/>
    </font>
    <font>
      <b/>
      <sz val="9"/>
      <color rgb="FF000000"/>
      <name val="Arial Narrow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 Narrow"/>
      <family val="2"/>
      <charset val="238"/>
    </font>
    <font>
      <b/>
      <sz val="10"/>
      <color rgb="FF000000"/>
      <name val="Arial"/>
      <family val="2"/>
      <charset val="238"/>
    </font>
    <font>
      <b/>
      <sz val="9"/>
      <color rgb="FF0000FF"/>
      <name val="Arial Narrow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0000FF"/>
      <name val="Arial Narrow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00FF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9"/>
      <color rgb="FF339966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sz val="9"/>
      <color rgb="FF339966"/>
      <name val="Arial"/>
      <family val="2"/>
      <charset val="238"/>
    </font>
    <font>
      <sz val="10"/>
      <color rgb="FF222222"/>
      <name val="Arial"/>
      <family val="2"/>
      <charset val="238"/>
    </font>
    <font>
      <b/>
      <sz val="1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color rgb="FF339966"/>
      <name val="Arial Narrow"/>
      <family val="2"/>
      <charset val="238"/>
    </font>
    <font>
      <b/>
      <sz val="10"/>
      <name val="Arial CE"/>
      <family val="2"/>
      <charset val="238"/>
    </font>
    <font>
      <b/>
      <sz val="10"/>
      <color rgb="FFFF0000"/>
      <name val="Arial Narrow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rgb="FFFFFFFF"/>
      </patternFill>
    </fill>
    <fill>
      <patternFill patternType="solid">
        <fgColor theme="0"/>
        <bgColor rgb="FFF2F2F2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164" fontId="3" fillId="0" borderId="0"/>
  </cellStyleXfs>
  <cellXfs count="144">
    <xf numFmtId="0" fontId="0" fillId="0" borderId="0" xfId="0"/>
    <xf numFmtId="0" fontId="4" fillId="0" borderId="0" xfId="1" applyFont="1" applyAlignment="1">
      <alignment horizontal="left"/>
    </xf>
    <xf numFmtId="1" fontId="5" fillId="0" borderId="0" xfId="1" applyNumberFormat="1" applyFont="1"/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0" fillId="0" borderId="0" xfId="1" applyFont="1" applyAlignment="1">
      <alignment horizontal="center"/>
    </xf>
    <xf numFmtId="0" fontId="0" fillId="0" borderId="0" xfId="1" applyFont="1"/>
    <xf numFmtId="1" fontId="7" fillId="0" borderId="2" xfId="1" applyNumberFormat="1" applyFon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/>
    </xf>
    <xf numFmtId="0" fontId="8" fillId="0" borderId="3" xfId="1" applyFont="1" applyBorder="1" applyAlignment="1">
      <alignment horizontal="center" vertical="center" wrapText="1"/>
    </xf>
    <xf numFmtId="0" fontId="0" fillId="0" borderId="0" xfId="1" applyFont="1" applyAlignment="1">
      <alignment horizontal="center" textRotation="90"/>
    </xf>
    <xf numFmtId="0" fontId="7" fillId="0" borderId="0" xfId="1" applyFont="1"/>
    <xf numFmtId="0" fontId="7" fillId="0" borderId="0" xfId="1" applyFont="1" applyAlignment="1">
      <alignment horizontal="center" wrapText="1"/>
    </xf>
    <xf numFmtId="0" fontId="9" fillId="0" borderId="0" xfId="1" applyFont="1"/>
    <xf numFmtId="0" fontId="0" fillId="0" borderId="2" xfId="0" applyBorder="1" applyAlignment="1">
      <alignment vertical="center" wrapText="1"/>
    </xf>
    <xf numFmtId="1" fontId="0" fillId="0" borderId="2" xfId="0" applyNumberFormat="1" applyBorder="1" applyAlignment="1">
      <alignment horizontal="center" vertical="center" wrapText="1"/>
    </xf>
    <xf numFmtId="0" fontId="0" fillId="0" borderId="2" xfId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 wrapText="1"/>
    </xf>
    <xf numFmtId="0" fontId="0" fillId="0" borderId="2" xfId="3" applyFont="1" applyBorder="1" applyAlignment="1">
      <alignment horizontal="center" vertical="center" wrapText="1"/>
    </xf>
    <xf numFmtId="0" fontId="7" fillId="0" borderId="2" xfId="3" applyFont="1" applyBorder="1" applyAlignment="1">
      <alignment horizontal="center" vertical="center" wrapText="1"/>
    </xf>
    <xf numFmtId="1" fontId="0" fillId="0" borderId="2" xfId="1" applyNumberFormat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9" fontId="0" fillId="0" borderId="0" xfId="1" applyNumberFormat="1" applyFont="1"/>
    <xf numFmtId="0" fontId="7" fillId="0" borderId="0" xfId="1" applyFont="1" applyAlignment="1">
      <alignment horizontal="center"/>
    </xf>
    <xf numFmtId="0" fontId="10" fillId="0" borderId="2" xfId="1" applyFont="1" applyBorder="1" applyAlignment="1">
      <alignment horizontal="center" vertical="center" wrapText="1"/>
    </xf>
    <xf numFmtId="0" fontId="11" fillId="0" borderId="0" xfId="1" applyFont="1"/>
    <xf numFmtId="0" fontId="10" fillId="0" borderId="2" xfId="0" applyFont="1" applyBorder="1" applyAlignment="1">
      <alignment horizontal="center" vertical="center" wrapText="1"/>
    </xf>
    <xf numFmtId="0" fontId="12" fillId="0" borderId="0" xfId="1" applyFont="1" applyAlignment="1">
      <alignment horizontal="center"/>
    </xf>
    <xf numFmtId="1" fontId="12" fillId="0" borderId="2" xfId="1" applyNumberFormat="1" applyFont="1" applyBorder="1" applyAlignment="1">
      <alignment horizontal="center" vertical="center" wrapText="1"/>
    </xf>
    <xf numFmtId="0" fontId="13" fillId="0" borderId="0" xfId="1" applyFont="1"/>
    <xf numFmtId="0" fontId="14" fillId="0" borderId="2" xfId="1" applyFont="1" applyBorder="1" applyAlignment="1">
      <alignment horizontal="right" vertical="center"/>
    </xf>
    <xf numFmtId="1" fontId="7" fillId="0" borderId="2" xfId="1" applyNumberFormat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1" fontId="14" fillId="0" borderId="2" xfId="1" applyNumberFormat="1" applyFont="1" applyBorder="1" applyAlignment="1">
      <alignment horizontal="center" vertical="center"/>
    </xf>
    <xf numFmtId="1" fontId="8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15" fillId="0" borderId="0" xfId="1" applyFont="1"/>
    <xf numFmtId="9" fontId="12" fillId="0" borderId="0" xfId="1" applyNumberFormat="1" applyFont="1"/>
    <xf numFmtId="0" fontId="0" fillId="0" borderId="2" xfId="0" applyBorder="1"/>
    <xf numFmtId="1" fontId="5" fillId="0" borderId="2" xfId="1" applyNumberFormat="1" applyFont="1" applyBorder="1" applyAlignment="1">
      <alignment horizontal="center" vertical="center" wrapText="1"/>
    </xf>
    <xf numFmtId="1" fontId="10" fillId="0" borderId="2" xfId="1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/>
    </xf>
    <xf numFmtId="1" fontId="0" fillId="0" borderId="2" xfId="1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4" fillId="0" borderId="0" xfId="1" applyFont="1"/>
    <xf numFmtId="0" fontId="0" fillId="0" borderId="2" xfId="0" applyBorder="1" applyAlignment="1">
      <alignment vertical="center"/>
    </xf>
    <xf numFmtId="1" fontId="14" fillId="0" borderId="3" xfId="1" applyNumberFormat="1" applyFont="1" applyBorder="1" applyAlignment="1">
      <alignment horizontal="center" vertical="center"/>
    </xf>
    <xf numFmtId="0" fontId="7" fillId="2" borderId="4" xfId="1" applyFont="1" applyFill="1" applyBorder="1" applyAlignment="1">
      <alignment vertical="center" wrapText="1"/>
    </xf>
    <xf numFmtId="1" fontId="7" fillId="0" borderId="2" xfId="1" applyNumberFormat="1" applyFont="1" applyBorder="1" applyAlignment="1">
      <alignment horizontal="center"/>
    </xf>
    <xf numFmtId="1" fontId="7" fillId="0" borderId="1" xfId="1" applyNumberFormat="1" applyFont="1" applyBorder="1" applyAlignment="1">
      <alignment horizontal="center" vertical="center"/>
    </xf>
    <xf numFmtId="1" fontId="7" fillId="0" borderId="5" xfId="1" applyNumberFormat="1" applyFont="1" applyBorder="1" applyAlignment="1">
      <alignment horizontal="center" vertical="center"/>
    </xf>
    <xf numFmtId="1" fontId="7" fillId="0" borderId="6" xfId="1" applyNumberFormat="1" applyFont="1" applyBorder="1" applyAlignment="1">
      <alignment horizontal="center" vertical="center"/>
    </xf>
    <xf numFmtId="1" fontId="7" fillId="0" borderId="0" xfId="1" applyNumberFormat="1" applyFont="1" applyAlignment="1">
      <alignment horizontal="center" vertical="center"/>
    </xf>
    <xf numFmtId="0" fontId="8" fillId="0" borderId="3" xfId="1" applyFont="1" applyBorder="1" applyAlignment="1">
      <alignment horizontal="center"/>
    </xf>
    <xf numFmtId="1" fontId="7" fillId="2" borderId="2" xfId="1" applyNumberFormat="1" applyFont="1" applyFill="1" applyBorder="1" applyAlignment="1">
      <alignment horizontal="left" vertical="center" wrapText="1"/>
    </xf>
    <xf numFmtId="1" fontId="5" fillId="0" borderId="0" xfId="1" applyNumberFormat="1" applyFont="1" applyAlignment="1">
      <alignment vertical="center"/>
    </xf>
    <xf numFmtId="1" fontId="16" fillId="0" borderId="0" xfId="1" applyNumberFormat="1" applyFont="1" applyAlignment="1">
      <alignment horizontal="center" vertical="center"/>
    </xf>
    <xf numFmtId="165" fontId="7" fillId="0" borderId="2" xfId="1" applyNumberFormat="1" applyFont="1" applyBorder="1" applyAlignment="1">
      <alignment horizontal="center" vertical="center"/>
    </xf>
    <xf numFmtId="165" fontId="7" fillId="0" borderId="3" xfId="1" applyNumberFormat="1" applyFont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0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0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7" fillId="0" borderId="0" xfId="1" applyFont="1"/>
    <xf numFmtId="1" fontId="18" fillId="0" borderId="0" xfId="1" applyNumberFormat="1" applyFont="1"/>
    <xf numFmtId="1" fontId="19" fillId="0" borderId="0" xfId="1" applyNumberFormat="1" applyFont="1" applyAlignment="1">
      <alignment horizontal="center"/>
    </xf>
    <xf numFmtId="1" fontId="20" fillId="0" borderId="0" xfId="1" applyNumberFormat="1" applyFont="1" applyAlignment="1">
      <alignment horizontal="center"/>
    </xf>
    <xf numFmtId="1" fontId="21" fillId="0" borderId="0" xfId="1" applyNumberFormat="1" applyFont="1" applyAlignment="1">
      <alignment horizontal="center"/>
    </xf>
    <xf numFmtId="9" fontId="14" fillId="0" borderId="0" xfId="1" applyNumberFormat="1" applyFont="1" applyAlignment="1">
      <alignment horizontal="center"/>
    </xf>
    <xf numFmtId="1" fontId="14" fillId="0" borderId="0" xfId="1" applyNumberFormat="1" applyFont="1" applyAlignment="1">
      <alignment horizontal="center"/>
    </xf>
    <xf numFmtId="165" fontId="19" fillId="0" borderId="0" xfId="1" applyNumberFormat="1" applyFont="1" applyAlignment="1">
      <alignment horizontal="center"/>
    </xf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17" fillId="0" borderId="0" xfId="1" applyFont="1" applyAlignment="1">
      <alignment horizontal="right"/>
    </xf>
    <xf numFmtId="1" fontId="24" fillId="0" borderId="2" xfId="0" applyNumberFormat="1" applyFont="1" applyBorder="1" applyAlignment="1">
      <alignment horizontal="center"/>
    </xf>
    <xf numFmtId="0" fontId="24" fillId="0" borderId="2" xfId="1" applyFont="1" applyBorder="1" applyAlignment="1">
      <alignment horizontal="center" vertical="center"/>
    </xf>
    <xf numFmtId="1" fontId="25" fillId="0" borderId="2" xfId="1" applyNumberFormat="1" applyFont="1" applyBorder="1" applyAlignment="1">
      <alignment horizontal="center" vertical="center"/>
    </xf>
    <xf numFmtId="0" fontId="24" fillId="0" borderId="2" xfId="0" applyFont="1" applyBorder="1" applyAlignment="1">
      <alignment horizontal="center"/>
    </xf>
    <xf numFmtId="0" fontId="24" fillId="0" borderId="2" xfId="3" applyFont="1" applyBorder="1" applyAlignment="1">
      <alignment horizontal="center"/>
    </xf>
    <xf numFmtId="1" fontId="24" fillId="0" borderId="2" xfId="1" applyNumberFormat="1" applyFont="1" applyBorder="1" applyAlignment="1">
      <alignment horizontal="center" vertical="center"/>
    </xf>
    <xf numFmtId="0" fontId="25" fillId="0" borderId="2" xfId="1" applyFont="1" applyBorder="1" applyAlignment="1">
      <alignment horizontal="center" vertical="center"/>
    </xf>
    <xf numFmtId="0" fontId="24" fillId="0" borderId="2" xfId="3" applyFont="1" applyBorder="1" applyAlignment="1">
      <alignment horizontal="center" wrapText="1"/>
    </xf>
    <xf numFmtId="0" fontId="26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27" fillId="0" borderId="2" xfId="0" applyFont="1" applyBorder="1"/>
    <xf numFmtId="0" fontId="11" fillId="0" borderId="2" xfId="1" applyFont="1" applyBorder="1" applyAlignment="1">
      <alignment horizontal="right" vertical="center"/>
    </xf>
    <xf numFmtId="1" fontId="28" fillId="0" borderId="2" xfId="1" applyNumberFormat="1" applyFont="1" applyBorder="1" applyAlignment="1">
      <alignment horizontal="center" vertical="center"/>
    </xf>
    <xf numFmtId="0" fontId="29" fillId="0" borderId="2" xfId="1" applyFont="1" applyBorder="1" applyAlignment="1">
      <alignment horizontal="center" vertical="center"/>
    </xf>
    <xf numFmtId="1" fontId="29" fillId="0" borderId="2" xfId="1" applyNumberFormat="1" applyFont="1" applyBorder="1" applyAlignment="1">
      <alignment horizontal="center" vertical="center"/>
    </xf>
    <xf numFmtId="0" fontId="30" fillId="0" borderId="0" xfId="1" applyFon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/>
    <xf numFmtId="0" fontId="24" fillId="0" borderId="2" xfId="0" applyFont="1" applyBorder="1" applyAlignment="1">
      <alignment horizontal="center" wrapText="1"/>
    </xf>
    <xf numFmtId="0" fontId="11" fillId="2" borderId="6" xfId="1" applyFont="1" applyFill="1" applyBorder="1" applyAlignment="1">
      <alignment horizontal="left" vertical="center"/>
    </xf>
    <xf numFmtId="1" fontId="28" fillId="0" borderId="7" xfId="1" applyNumberFormat="1" applyFont="1" applyBorder="1" applyAlignment="1">
      <alignment horizontal="center" vertical="center"/>
    </xf>
    <xf numFmtId="1" fontId="28" fillId="0" borderId="6" xfId="1" applyNumberFormat="1" applyFont="1" applyBorder="1" applyAlignment="1">
      <alignment horizontal="center" vertical="center"/>
    </xf>
    <xf numFmtId="1" fontId="29" fillId="0" borderId="0" xfId="1" applyNumberFormat="1" applyFont="1" applyAlignment="1">
      <alignment horizontal="center" vertical="center"/>
    </xf>
    <xf numFmtId="1" fontId="24" fillId="0" borderId="0" xfId="1" applyNumberFormat="1" applyFont="1" applyAlignment="1">
      <alignment horizontal="center" vertical="center"/>
    </xf>
    <xf numFmtId="0" fontId="9" fillId="2" borderId="8" xfId="1" applyFont="1" applyFill="1" applyBorder="1" applyAlignment="1">
      <alignment vertical="center"/>
    </xf>
    <xf numFmtId="1" fontId="28" fillId="0" borderId="2" xfId="1" applyNumberFormat="1" applyFont="1" applyBorder="1" applyAlignment="1">
      <alignment horizontal="center"/>
    </xf>
    <xf numFmtId="1" fontId="28" fillId="0" borderId="9" xfId="1" applyNumberFormat="1" applyFont="1" applyBorder="1" applyAlignment="1">
      <alignment horizontal="center"/>
    </xf>
    <xf numFmtId="1" fontId="31" fillId="0" borderId="0" xfId="1" applyNumberFormat="1" applyFont="1" applyAlignment="1">
      <alignment horizontal="center" vertical="center"/>
    </xf>
    <xf numFmtId="1" fontId="9" fillId="2" borderId="2" xfId="1" applyNumberFormat="1" applyFont="1" applyFill="1" applyBorder="1" applyAlignment="1">
      <alignment horizontal="left" vertical="center"/>
    </xf>
    <xf numFmtId="1" fontId="18" fillId="0" borderId="0" xfId="1" applyNumberFormat="1" applyFont="1" applyAlignment="1">
      <alignment vertical="center"/>
    </xf>
    <xf numFmtId="1" fontId="32" fillId="0" borderId="0" xfId="1" applyNumberFormat="1" applyFont="1" applyAlignment="1">
      <alignment horizontal="center" vertical="center"/>
    </xf>
    <xf numFmtId="1" fontId="13" fillId="0" borderId="0" xfId="1" applyNumberFormat="1" applyFont="1" applyAlignment="1">
      <alignment horizontal="center" vertical="center"/>
    </xf>
    <xf numFmtId="165" fontId="28" fillId="0" borderId="2" xfId="1" applyNumberFormat="1" applyFont="1" applyBorder="1" applyAlignment="1">
      <alignment horizontal="center" vertical="center"/>
    </xf>
    <xf numFmtId="165" fontId="28" fillId="0" borderId="3" xfId="1" applyNumberFormat="1" applyFont="1" applyBorder="1" applyAlignment="1">
      <alignment horizontal="center" vertical="center"/>
    </xf>
    <xf numFmtId="0" fontId="33" fillId="0" borderId="0" xfId="1" applyFont="1" applyAlignment="1">
      <alignment horizontal="left"/>
    </xf>
    <xf numFmtId="0" fontId="33" fillId="0" borderId="2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3" fillId="0" borderId="2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1" fontId="0" fillId="0" borderId="3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" fontId="10" fillId="0" borderId="0" xfId="1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3" applyFont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1" fontId="0" fillId="0" borderId="0" xfId="1" applyNumberFormat="1" applyFont="1" applyAlignment="1">
      <alignment horizontal="center" vertical="center" wrapText="1"/>
    </xf>
    <xf numFmtId="0" fontId="0" fillId="3" borderId="2" xfId="0" applyFill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1" fontId="24" fillId="0" borderId="3" xfId="0" applyNumberFormat="1" applyFont="1" applyBorder="1" applyAlignment="1">
      <alignment horizontal="center"/>
    </xf>
    <xf numFmtId="1" fontId="24" fillId="0" borderId="0" xfId="0" applyNumberFormat="1" applyFont="1" applyAlignment="1">
      <alignment horizontal="center"/>
    </xf>
    <xf numFmtId="0" fontId="24" fillId="0" borderId="0" xfId="1" applyFont="1" applyAlignment="1">
      <alignment horizontal="center" vertical="center"/>
    </xf>
    <xf numFmtId="1" fontId="25" fillId="0" borderId="0" xfId="1" applyNumberFormat="1" applyFont="1" applyAlignment="1">
      <alignment horizontal="center" vertical="center"/>
    </xf>
    <xf numFmtId="0" fontId="24" fillId="0" borderId="0" xfId="0" applyFont="1" applyAlignment="1">
      <alignment horizontal="center"/>
    </xf>
    <xf numFmtId="0" fontId="24" fillId="0" borderId="0" xfId="3" applyFont="1" applyAlignment="1">
      <alignment horizontal="center"/>
    </xf>
    <xf numFmtId="0" fontId="0" fillId="0" borderId="2" xfId="1" applyFont="1" applyBorder="1"/>
    <xf numFmtId="0" fontId="7" fillId="0" borderId="2" xfId="1" applyFont="1" applyBorder="1"/>
    <xf numFmtId="0" fontId="14" fillId="0" borderId="2" xfId="1" applyFont="1" applyBorder="1" applyAlignment="1">
      <alignment horizontal="left" vertical="center"/>
    </xf>
    <xf numFmtId="0" fontId="22" fillId="0" borderId="0" xfId="1" applyFont="1" applyAlignment="1">
      <alignment horizontal="center"/>
    </xf>
    <xf numFmtId="0" fontId="9" fillId="0" borderId="2" xfId="1" applyFont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7" fillId="0" borderId="2" xfId="1" applyFont="1" applyBorder="1" applyAlignment="1">
      <alignment horizontal="center"/>
    </xf>
    <xf numFmtId="1" fontId="7" fillId="0" borderId="2" xfId="1" applyNumberFormat="1" applyFont="1" applyBorder="1" applyAlignment="1">
      <alignment horizontal="center" vertical="center" wrapText="1"/>
    </xf>
    <xf numFmtId="0" fontId="7" fillId="2" borderId="2" xfId="1" applyFont="1" applyFill="1" applyBorder="1" applyAlignment="1">
      <alignment horizontal="left" vertical="center"/>
    </xf>
  </cellXfs>
  <cellStyles count="5">
    <cellStyle name="Normalny" xfId="0" builtinId="0"/>
    <cellStyle name="Normalny 2" xfId="1" xr:uid="{00000000-0005-0000-0000-000001000000}"/>
    <cellStyle name="Normalny 6" xfId="2" xr:uid="{00000000-0005-0000-0000-000002000000}"/>
    <cellStyle name="Normalny_Arkusz1" xfId="3" xr:uid="{00000000-0005-0000-0000-000003000000}"/>
    <cellStyle name="Walutowy 2" xfId="4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4"/>
  <sheetViews>
    <sheetView tabSelected="1" zoomScale="130" zoomScaleNormal="130" workbookViewId="0">
      <selection activeCell="A2" sqref="A2:J2"/>
    </sheetView>
  </sheetViews>
  <sheetFormatPr defaultColWidth="13" defaultRowHeight="13.2" x14ac:dyDescent="0.25"/>
  <cols>
    <col min="1" max="1" width="44.109375" style="1" customWidth="1"/>
    <col min="2" max="2" width="6.33203125" style="2" customWidth="1"/>
    <col min="3" max="7" width="6.33203125" style="3" customWidth="1"/>
    <col min="8" max="8" width="5.33203125" style="3" customWidth="1"/>
    <col min="9" max="9" width="6.33203125" style="3" customWidth="1"/>
    <col min="10" max="10" width="6.33203125" style="4" customWidth="1"/>
    <col min="11" max="11" width="11.5546875" style="5" hidden="1" customWidth="1"/>
    <col min="12" max="13" width="11.5546875" style="6" hidden="1" customWidth="1"/>
    <col min="14" max="14" width="11.5546875" style="7" hidden="1" customWidth="1"/>
    <col min="15" max="16" width="11.5546875" style="6" hidden="1" customWidth="1"/>
    <col min="17" max="16384" width="13" style="7"/>
  </cols>
  <sheetData>
    <row r="1" spans="1:16" x14ac:dyDescent="0.25">
      <c r="A1" s="141" t="s">
        <v>0</v>
      </c>
      <c r="B1" s="141"/>
      <c r="C1" s="141"/>
      <c r="D1" s="141"/>
      <c r="E1" s="141"/>
      <c r="F1" s="141"/>
      <c r="G1" s="141"/>
      <c r="H1" s="141"/>
      <c r="I1" s="141"/>
      <c r="J1" s="141"/>
    </row>
    <row r="2" spans="1:16" ht="48.75" customHeight="1" x14ac:dyDescent="0.25">
      <c r="A2" s="142" t="s">
        <v>130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6" s="17" customFormat="1" ht="93.75" customHeight="1" x14ac:dyDescent="0.3">
      <c r="A3" s="9" t="s">
        <v>1</v>
      </c>
      <c r="B3" s="10" t="s">
        <v>2</v>
      </c>
      <c r="C3" s="11" t="s">
        <v>3</v>
      </c>
      <c r="D3" s="11" t="s">
        <v>4</v>
      </c>
      <c r="E3" s="12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3" t="s">
        <v>11</v>
      </c>
      <c r="L3" s="14" t="s">
        <v>12</v>
      </c>
      <c r="M3" s="14" t="s">
        <v>13</v>
      </c>
      <c r="N3" s="15"/>
      <c r="O3" s="16" t="s">
        <v>14</v>
      </c>
      <c r="P3" s="16" t="s">
        <v>15</v>
      </c>
    </row>
    <row r="4" spans="1:16" s="17" customFormat="1" ht="12.75" customHeight="1" x14ac:dyDescent="0.3">
      <c r="A4" s="143" t="s">
        <v>16</v>
      </c>
      <c r="B4" s="143"/>
      <c r="C4" s="143"/>
      <c r="D4" s="143"/>
      <c r="E4" s="143"/>
      <c r="F4" s="143"/>
      <c r="G4" s="143"/>
      <c r="H4" s="143"/>
      <c r="I4" s="143"/>
      <c r="J4" s="143"/>
      <c r="K4" s="13"/>
      <c r="L4" s="14"/>
      <c r="M4" s="14"/>
      <c r="N4" s="15"/>
      <c r="O4" s="16"/>
      <c r="P4" s="16"/>
    </row>
    <row r="5" spans="1:16" s="17" customFormat="1" ht="12" customHeight="1" x14ac:dyDescent="0.3">
      <c r="A5" s="18" t="s">
        <v>17</v>
      </c>
      <c r="B5" s="19">
        <v>0</v>
      </c>
      <c r="C5" s="20" t="s">
        <v>18</v>
      </c>
      <c r="D5" s="21">
        <f t="shared" ref="D5:D14" si="0">SUM(E5:H5)</f>
        <v>30</v>
      </c>
      <c r="E5" s="10"/>
      <c r="F5" s="22">
        <v>30</v>
      </c>
      <c r="G5" s="22"/>
      <c r="H5" s="23"/>
      <c r="I5" s="21">
        <f t="shared" ref="I5:I14" si="1">ROUNDUP(E5/15,0)</f>
        <v>0</v>
      </c>
      <c r="J5" s="24">
        <f t="shared" ref="J5:J14" si="2">ROUNDUP((F5+G5+H5)/15,0)</f>
        <v>2</v>
      </c>
      <c r="K5" s="25" t="str">
        <f>"#REF!/25"</f>
        <v>#REF!/25</v>
      </c>
      <c r="L5" s="6">
        <v>0</v>
      </c>
      <c r="M5" s="6">
        <f>IF(G5&gt;0,1,0)</f>
        <v>0</v>
      </c>
      <c r="N5" s="26" t="str">
        <f>"#REF!/E5"</f>
        <v>#REF!/E5</v>
      </c>
      <c r="O5" s="27">
        <v>3</v>
      </c>
      <c r="P5" s="27" t="str">
        <f>"#REF!-P5"</f>
        <v>#REF!-P5</v>
      </c>
    </row>
    <row r="6" spans="1:16" s="17" customFormat="1" ht="12" customHeight="1" x14ac:dyDescent="0.3">
      <c r="A6" s="18" t="s">
        <v>19</v>
      </c>
      <c r="B6" s="19">
        <v>4</v>
      </c>
      <c r="C6" s="28" t="s">
        <v>18</v>
      </c>
      <c r="D6" s="21">
        <f t="shared" si="0"/>
        <v>45</v>
      </c>
      <c r="E6" s="10">
        <v>15</v>
      </c>
      <c r="F6" s="22">
        <v>30</v>
      </c>
      <c r="G6" s="22"/>
      <c r="H6" s="23"/>
      <c r="I6" s="21">
        <f t="shared" si="1"/>
        <v>1</v>
      </c>
      <c r="J6" s="24">
        <f t="shared" si="2"/>
        <v>2</v>
      </c>
      <c r="K6" s="25"/>
      <c r="L6" s="6"/>
      <c r="M6" s="6"/>
      <c r="N6" s="26"/>
      <c r="O6" s="27"/>
      <c r="P6" s="27"/>
    </row>
    <row r="7" spans="1:16" s="17" customFormat="1" ht="12" customHeight="1" x14ac:dyDescent="0.3">
      <c r="A7" s="18" t="s">
        <v>20</v>
      </c>
      <c r="B7" s="19">
        <v>4</v>
      </c>
      <c r="C7" s="28" t="s">
        <v>18</v>
      </c>
      <c r="D7" s="21">
        <f t="shared" si="0"/>
        <v>45</v>
      </c>
      <c r="E7" s="10">
        <v>15</v>
      </c>
      <c r="F7" s="22">
        <v>10</v>
      </c>
      <c r="G7" s="22">
        <v>20</v>
      </c>
      <c r="H7" s="23"/>
      <c r="I7" s="21">
        <f t="shared" si="1"/>
        <v>1</v>
      </c>
      <c r="J7" s="24">
        <f t="shared" si="2"/>
        <v>2</v>
      </c>
      <c r="K7" s="25"/>
      <c r="L7" s="6"/>
      <c r="M7" s="6"/>
      <c r="N7" s="26"/>
      <c r="O7" s="27"/>
      <c r="P7" s="27"/>
    </row>
    <row r="8" spans="1:16" s="17" customFormat="1" ht="12" customHeight="1" x14ac:dyDescent="0.3">
      <c r="A8" s="18" t="s">
        <v>21</v>
      </c>
      <c r="B8" s="19">
        <v>5</v>
      </c>
      <c r="C8" s="28" t="s">
        <v>22</v>
      </c>
      <c r="D8" s="21">
        <f t="shared" si="0"/>
        <v>45</v>
      </c>
      <c r="E8" s="10">
        <v>15</v>
      </c>
      <c r="F8" s="22">
        <v>10</v>
      </c>
      <c r="G8" s="22">
        <v>20</v>
      </c>
      <c r="H8" s="23"/>
      <c r="I8" s="21">
        <f t="shared" si="1"/>
        <v>1</v>
      </c>
      <c r="J8" s="24">
        <f t="shared" si="2"/>
        <v>2</v>
      </c>
      <c r="K8" s="25"/>
      <c r="L8" s="6"/>
      <c r="M8" s="6"/>
      <c r="N8" s="26"/>
      <c r="O8" s="27"/>
      <c r="P8" s="27"/>
    </row>
    <row r="9" spans="1:16" s="17" customFormat="1" ht="12" customHeight="1" x14ac:dyDescent="0.3">
      <c r="A9" s="18" t="s">
        <v>23</v>
      </c>
      <c r="B9" s="19">
        <v>4</v>
      </c>
      <c r="C9" s="28" t="s">
        <v>18</v>
      </c>
      <c r="D9" s="21">
        <f t="shared" si="0"/>
        <v>30</v>
      </c>
      <c r="E9" s="10">
        <v>15</v>
      </c>
      <c r="F9" s="22">
        <v>5</v>
      </c>
      <c r="G9" s="22">
        <v>10</v>
      </c>
      <c r="H9" s="23"/>
      <c r="I9" s="21">
        <f t="shared" si="1"/>
        <v>1</v>
      </c>
      <c r="J9" s="24">
        <f t="shared" si="2"/>
        <v>1</v>
      </c>
      <c r="K9" s="25"/>
      <c r="L9" s="6"/>
      <c r="M9" s="6"/>
      <c r="N9" s="26"/>
      <c r="O9" s="27"/>
      <c r="P9" s="27"/>
    </row>
    <row r="10" spans="1:16" s="17" customFormat="1" ht="12" customHeight="1" x14ac:dyDescent="0.3">
      <c r="A10" s="18" t="s">
        <v>24</v>
      </c>
      <c r="B10" s="19">
        <v>2</v>
      </c>
      <c r="C10" s="28" t="s">
        <v>18</v>
      </c>
      <c r="D10" s="21">
        <f t="shared" si="0"/>
        <v>30</v>
      </c>
      <c r="E10" s="10"/>
      <c r="F10" s="22"/>
      <c r="G10" s="22">
        <v>30</v>
      </c>
      <c r="H10" s="23"/>
      <c r="I10" s="21">
        <f t="shared" si="1"/>
        <v>0</v>
      </c>
      <c r="J10" s="24">
        <f t="shared" si="2"/>
        <v>2</v>
      </c>
      <c r="K10" s="25" t="str">
        <f>"#REF!/25"</f>
        <v>#REF!/25</v>
      </c>
      <c r="L10" s="6">
        <v>0</v>
      </c>
      <c r="M10" s="6">
        <f>IF(G10&gt;0,1,0)</f>
        <v>1</v>
      </c>
      <c r="N10" s="26" t="str">
        <f>"#REF!/E7"</f>
        <v>#REF!/E7</v>
      </c>
      <c r="O10" s="27">
        <f>D10/25</f>
        <v>1.2</v>
      </c>
      <c r="P10" s="27" t="str">
        <f>"#REF!-P7"</f>
        <v>#REF!-P7</v>
      </c>
    </row>
    <row r="11" spans="1:16" s="17" customFormat="1" ht="12" customHeight="1" x14ac:dyDescent="0.3">
      <c r="A11" s="18" t="s">
        <v>25</v>
      </c>
      <c r="B11" s="19">
        <v>5</v>
      </c>
      <c r="C11" s="28" t="s">
        <v>22</v>
      </c>
      <c r="D11" s="21">
        <f t="shared" si="0"/>
        <v>45</v>
      </c>
      <c r="E11" s="10">
        <v>30</v>
      </c>
      <c r="F11" s="22">
        <v>15</v>
      </c>
      <c r="G11" s="22"/>
      <c r="H11" s="23"/>
      <c r="I11" s="21">
        <f t="shared" si="1"/>
        <v>2</v>
      </c>
      <c r="J11" s="24">
        <f t="shared" si="2"/>
        <v>1</v>
      </c>
      <c r="K11" s="25" t="str">
        <f>"#REF!/25"</f>
        <v>#REF!/25</v>
      </c>
      <c r="L11" s="6">
        <v>0</v>
      </c>
      <c r="M11" s="6">
        <f>IF(G11&gt;0,1,0)</f>
        <v>0</v>
      </c>
      <c r="N11" s="26" t="str">
        <f>"#REF!/E8"</f>
        <v>#REF!/E8</v>
      </c>
      <c r="O11" s="27">
        <v>0.6</v>
      </c>
      <c r="P11" s="27" t="str">
        <f>"#REF!-P8"</f>
        <v>#REF!-P8</v>
      </c>
    </row>
    <row r="12" spans="1:16" s="29" customFormat="1" ht="12" customHeight="1" x14ac:dyDescent="0.3">
      <c r="A12" s="18" t="s">
        <v>26</v>
      </c>
      <c r="B12" s="19">
        <v>2</v>
      </c>
      <c r="C12" s="28" t="s">
        <v>18</v>
      </c>
      <c r="D12" s="21">
        <f t="shared" si="0"/>
        <v>30</v>
      </c>
      <c r="E12" s="10">
        <v>30</v>
      </c>
      <c r="F12" s="22"/>
      <c r="G12" s="22"/>
      <c r="H12" s="23"/>
      <c r="I12" s="21">
        <f t="shared" si="1"/>
        <v>2</v>
      </c>
      <c r="J12" s="24">
        <f t="shared" si="2"/>
        <v>0</v>
      </c>
      <c r="K12" s="25" t="str">
        <f>"#REF!/25"</f>
        <v>#REF!/25</v>
      </c>
      <c r="L12" s="6">
        <v>0</v>
      </c>
      <c r="M12" s="6">
        <f>IF(G12&gt;0,1,0)</f>
        <v>0</v>
      </c>
      <c r="N12" s="26" t="str">
        <f>"#REF!/E9"</f>
        <v>#REF!/E9</v>
      </c>
      <c r="O12" s="27">
        <v>0.6</v>
      </c>
      <c r="P12" s="27" t="str">
        <f>"#REF!-P9"</f>
        <v>#REF!-P9</v>
      </c>
    </row>
    <row r="13" spans="1:16" s="17" customFormat="1" ht="12" customHeight="1" x14ac:dyDescent="0.3">
      <c r="A13" s="18" t="s">
        <v>27</v>
      </c>
      <c r="B13" s="19">
        <v>4</v>
      </c>
      <c r="C13" s="28" t="s">
        <v>22</v>
      </c>
      <c r="D13" s="21">
        <f t="shared" si="0"/>
        <v>45</v>
      </c>
      <c r="E13" s="10">
        <v>15</v>
      </c>
      <c r="F13" s="30">
        <v>10</v>
      </c>
      <c r="G13" s="30">
        <v>20</v>
      </c>
      <c r="H13" s="21"/>
      <c r="I13" s="21">
        <f t="shared" si="1"/>
        <v>1</v>
      </c>
      <c r="J13" s="24">
        <f t="shared" si="2"/>
        <v>2</v>
      </c>
      <c r="K13" s="25" t="str">
        <f>"#REF!/25"</f>
        <v>#REF!/25</v>
      </c>
      <c r="L13" s="31">
        <v>1</v>
      </c>
      <c r="M13" s="6">
        <f>IF(G13&gt;0,1,0)</f>
        <v>1</v>
      </c>
      <c r="N13" s="26" t="str">
        <f>"#REF!/E10"</f>
        <v>#REF!/E10</v>
      </c>
      <c r="O13" s="27">
        <f>D13/25</f>
        <v>1.8</v>
      </c>
      <c r="P13" s="27" t="str">
        <f>"#REF!-P10"</f>
        <v>#REF!-P10</v>
      </c>
    </row>
    <row r="14" spans="1:16" s="33" customFormat="1" ht="12" customHeight="1" x14ac:dyDescent="0.3">
      <c r="A14" s="18" t="s">
        <v>28</v>
      </c>
      <c r="B14" s="19">
        <v>0</v>
      </c>
      <c r="C14" s="20" t="s">
        <v>18</v>
      </c>
      <c r="D14" s="21">
        <f t="shared" si="0"/>
        <v>5</v>
      </c>
      <c r="E14" s="10">
        <v>5</v>
      </c>
      <c r="F14" s="10"/>
      <c r="G14" s="10"/>
      <c r="H14" s="32"/>
      <c r="I14" s="21">
        <f t="shared" si="1"/>
        <v>1</v>
      </c>
      <c r="J14" s="24">
        <f t="shared" si="2"/>
        <v>0</v>
      </c>
      <c r="K14" s="25" t="str">
        <f>"#REF!/25"</f>
        <v>#REF!/25</v>
      </c>
      <c r="L14" s="6">
        <v>0</v>
      </c>
      <c r="M14" s="6">
        <f>IF(G14&gt;0,1,0)</f>
        <v>0</v>
      </c>
      <c r="N14" s="26" t="str">
        <f>"#REF!/E11"</f>
        <v>#REF!/E11</v>
      </c>
      <c r="O14" s="27">
        <v>1</v>
      </c>
      <c r="P14" s="27" t="str">
        <f>"#REF!-P11"</f>
        <v>#REF!-P11</v>
      </c>
    </row>
    <row r="15" spans="1:16" s="29" customFormat="1" ht="12" customHeight="1" x14ac:dyDescent="0.3">
      <c r="A15" s="34" t="s">
        <v>29</v>
      </c>
      <c r="B15" s="35">
        <f>SUM(B5:B14)</f>
        <v>30</v>
      </c>
      <c r="C15" s="36">
        <f>COUNTIF(C5:C14,"e")</f>
        <v>3</v>
      </c>
      <c r="D15" s="37">
        <f t="shared" ref="D15:K15" si="3">SUM(D5:D14)</f>
        <v>350</v>
      </c>
      <c r="E15" s="37">
        <f t="shared" si="3"/>
        <v>140</v>
      </c>
      <c r="F15" s="37">
        <f t="shared" si="3"/>
        <v>110</v>
      </c>
      <c r="G15" s="37">
        <f t="shared" si="3"/>
        <v>100</v>
      </c>
      <c r="H15" s="37">
        <f t="shared" si="3"/>
        <v>0</v>
      </c>
      <c r="I15" s="37">
        <f t="shared" si="3"/>
        <v>10</v>
      </c>
      <c r="J15" s="35">
        <f t="shared" si="3"/>
        <v>14</v>
      </c>
      <c r="K15" s="38">
        <f t="shared" si="3"/>
        <v>0</v>
      </c>
      <c r="L15" s="39"/>
      <c r="M15" s="6"/>
      <c r="N15" s="26"/>
      <c r="O15" s="27"/>
      <c r="P15" s="27"/>
    </row>
    <row r="16" spans="1:16" s="29" customFormat="1" ht="12" customHeight="1" x14ac:dyDescent="0.3">
      <c r="A16" s="137" t="s">
        <v>30</v>
      </c>
      <c r="B16" s="137"/>
      <c r="C16" s="137"/>
      <c r="D16" s="137"/>
      <c r="E16" s="137"/>
      <c r="F16" s="137"/>
      <c r="G16" s="137"/>
      <c r="H16" s="137"/>
      <c r="I16" s="137"/>
      <c r="J16" s="137"/>
      <c r="K16" s="38"/>
      <c r="L16" s="39"/>
      <c r="M16" s="6"/>
      <c r="N16" s="26"/>
      <c r="O16" s="27"/>
      <c r="P16" s="27"/>
    </row>
    <row r="17" spans="1:16" s="29" customFormat="1" ht="12" customHeight="1" x14ac:dyDescent="0.3">
      <c r="A17" s="18" t="s">
        <v>31</v>
      </c>
      <c r="B17" s="19">
        <v>2</v>
      </c>
      <c r="C17" s="28" t="s">
        <v>18</v>
      </c>
      <c r="D17" s="21">
        <f t="shared" ref="D17:D25" si="4">SUM(E17:H17)</f>
        <v>30</v>
      </c>
      <c r="E17" s="21"/>
      <c r="F17" s="21"/>
      <c r="G17" s="28">
        <v>30</v>
      </c>
      <c r="H17" s="21"/>
      <c r="I17" s="21">
        <f t="shared" ref="I17:I25" si="5">ROUNDUP(E17/15,0)</f>
        <v>0</v>
      </c>
      <c r="J17" s="24">
        <f t="shared" ref="J17:J25" si="6">ROUNDUP((F17+G17+H17)/15,0)</f>
        <v>2</v>
      </c>
      <c r="K17" s="25" t="str">
        <f t="shared" ref="K17:K22" si="7">"#REF!/25"</f>
        <v>#REF!/25</v>
      </c>
      <c r="L17" s="39">
        <v>0</v>
      </c>
      <c r="M17" s="6">
        <f t="shared" ref="M17:M22" si="8">IF(G17&gt;0,1,0)</f>
        <v>1</v>
      </c>
      <c r="N17" s="26" t="str">
        <f>"#REF!/E17"</f>
        <v>#REF!/E17</v>
      </c>
      <c r="O17" s="27">
        <v>4.2</v>
      </c>
      <c r="P17" s="27" t="str">
        <f>"#REF!-P17"</f>
        <v>#REF!-P17</v>
      </c>
    </row>
    <row r="18" spans="1:16" s="29" customFormat="1" ht="12" customHeight="1" x14ac:dyDescent="0.3">
      <c r="A18" s="18" t="s">
        <v>32</v>
      </c>
      <c r="B18" s="19">
        <v>0</v>
      </c>
      <c r="C18" s="28" t="s">
        <v>18</v>
      </c>
      <c r="D18" s="21">
        <f t="shared" si="4"/>
        <v>30</v>
      </c>
      <c r="E18" s="10"/>
      <c r="F18" s="22">
        <v>30</v>
      </c>
      <c r="G18" s="22"/>
      <c r="H18" s="21"/>
      <c r="I18" s="21">
        <f t="shared" si="5"/>
        <v>0</v>
      </c>
      <c r="J18" s="24">
        <f t="shared" si="6"/>
        <v>2</v>
      </c>
      <c r="K18" s="25" t="str">
        <f t="shared" si="7"/>
        <v>#REF!/25</v>
      </c>
      <c r="L18" s="39">
        <v>0</v>
      </c>
      <c r="M18" s="6">
        <f t="shared" si="8"/>
        <v>0</v>
      </c>
      <c r="N18" s="26" t="str">
        <f>"#REF!/E18"</f>
        <v>#REF!/E18</v>
      </c>
      <c r="O18" s="27">
        <v>4</v>
      </c>
      <c r="P18" s="27" t="str">
        <f>"#REF!-P18"</f>
        <v>#REF!-P18</v>
      </c>
    </row>
    <row r="19" spans="1:16" s="40" customFormat="1" ht="12" customHeight="1" x14ac:dyDescent="0.3">
      <c r="A19" s="18" t="s">
        <v>33</v>
      </c>
      <c r="B19" s="19">
        <v>5</v>
      </c>
      <c r="C19" s="28" t="s">
        <v>22</v>
      </c>
      <c r="D19" s="21">
        <f t="shared" si="4"/>
        <v>45</v>
      </c>
      <c r="E19" s="10">
        <v>15</v>
      </c>
      <c r="F19" s="22">
        <v>30</v>
      </c>
      <c r="G19" s="22"/>
      <c r="H19" s="21"/>
      <c r="I19" s="21">
        <f t="shared" si="5"/>
        <v>1</v>
      </c>
      <c r="J19" s="24">
        <f t="shared" si="6"/>
        <v>2</v>
      </c>
      <c r="K19" s="25" t="str">
        <f t="shared" si="7"/>
        <v>#REF!/25</v>
      </c>
      <c r="L19" s="6">
        <v>0</v>
      </c>
      <c r="M19" s="6">
        <f t="shared" si="8"/>
        <v>0</v>
      </c>
      <c r="N19" s="26" t="str">
        <f>"#REF!/E19"</f>
        <v>#REF!/E19</v>
      </c>
      <c r="O19" s="27">
        <v>4</v>
      </c>
      <c r="P19" s="27" t="str">
        <f>"#REF!-P19"</f>
        <v>#REF!-P19</v>
      </c>
    </row>
    <row r="20" spans="1:16" s="33" customFormat="1" ht="14.25" customHeight="1" x14ac:dyDescent="0.3">
      <c r="A20" s="18" t="s">
        <v>34</v>
      </c>
      <c r="B20" s="19">
        <v>2</v>
      </c>
      <c r="C20" s="20" t="s">
        <v>18</v>
      </c>
      <c r="D20" s="21">
        <f t="shared" si="4"/>
        <v>30</v>
      </c>
      <c r="E20" s="10">
        <v>30</v>
      </c>
      <c r="F20" s="22"/>
      <c r="G20" s="22"/>
      <c r="H20" s="21"/>
      <c r="I20" s="21">
        <f t="shared" si="5"/>
        <v>2</v>
      </c>
      <c r="J20" s="24">
        <f t="shared" si="6"/>
        <v>0</v>
      </c>
      <c r="K20" s="25" t="str">
        <f t="shared" si="7"/>
        <v>#REF!/25</v>
      </c>
      <c r="L20" s="6">
        <v>0</v>
      </c>
      <c r="M20" s="6">
        <f t="shared" si="8"/>
        <v>0</v>
      </c>
      <c r="N20" s="26" t="str">
        <f>"#REF!/E20"</f>
        <v>#REF!/E20</v>
      </c>
      <c r="O20" s="27">
        <f>D20/25</f>
        <v>1.2</v>
      </c>
      <c r="P20" s="27" t="str">
        <f>"#REF!-P20"</f>
        <v>#REF!-P20</v>
      </c>
    </row>
    <row r="21" spans="1:16" s="29" customFormat="1" ht="12" customHeight="1" x14ac:dyDescent="0.3">
      <c r="A21" s="18" t="s">
        <v>35</v>
      </c>
      <c r="B21" s="19">
        <v>5</v>
      </c>
      <c r="C21" s="20" t="s">
        <v>22</v>
      </c>
      <c r="D21" s="21">
        <f t="shared" si="4"/>
        <v>45</v>
      </c>
      <c r="E21" s="10">
        <v>15</v>
      </c>
      <c r="F21" s="22">
        <v>10</v>
      </c>
      <c r="G21" s="22">
        <v>20</v>
      </c>
      <c r="H21" s="21"/>
      <c r="I21" s="21">
        <f t="shared" si="5"/>
        <v>1</v>
      </c>
      <c r="J21" s="24">
        <f t="shared" si="6"/>
        <v>2</v>
      </c>
      <c r="K21" s="25" t="str">
        <f t="shared" si="7"/>
        <v>#REF!/25</v>
      </c>
      <c r="L21" s="39">
        <v>0</v>
      </c>
      <c r="M21" s="6">
        <f t="shared" si="8"/>
        <v>1</v>
      </c>
      <c r="N21" s="26" t="str">
        <f>"#REF!/E21"</f>
        <v>#REF!/E21</v>
      </c>
      <c r="O21" s="27">
        <f>D21/25</f>
        <v>1.8</v>
      </c>
      <c r="P21" s="27" t="str">
        <f>"#REF!-P21"</f>
        <v>#REF!-P21</v>
      </c>
    </row>
    <row r="22" spans="1:16" s="17" customFormat="1" ht="12" customHeight="1" x14ac:dyDescent="0.3">
      <c r="A22" s="18" t="s">
        <v>36</v>
      </c>
      <c r="B22" s="19">
        <v>4</v>
      </c>
      <c r="C22" s="28" t="s">
        <v>18</v>
      </c>
      <c r="D22" s="21">
        <f t="shared" si="4"/>
        <v>45</v>
      </c>
      <c r="E22" s="21">
        <v>15</v>
      </c>
      <c r="F22" s="22">
        <v>10</v>
      </c>
      <c r="G22" s="22">
        <v>20</v>
      </c>
      <c r="H22" s="21"/>
      <c r="I22" s="21">
        <f t="shared" si="5"/>
        <v>1</v>
      </c>
      <c r="J22" s="24">
        <f t="shared" si="6"/>
        <v>2</v>
      </c>
      <c r="K22" s="25" t="str">
        <f t="shared" si="7"/>
        <v>#REF!/25</v>
      </c>
      <c r="L22" s="31">
        <v>1</v>
      </c>
      <c r="M22" s="6">
        <f t="shared" si="8"/>
        <v>1</v>
      </c>
      <c r="N22" s="26" t="str">
        <f>"#REF!/E22"</f>
        <v>#REF!/E22</v>
      </c>
      <c r="O22" s="27">
        <f>D22/25</f>
        <v>1.8</v>
      </c>
      <c r="P22" s="27" t="str">
        <f>"#REF!-P22"</f>
        <v>#REF!-P22</v>
      </c>
    </row>
    <row r="23" spans="1:16" s="17" customFormat="1" ht="12" customHeight="1" x14ac:dyDescent="0.3">
      <c r="A23" s="18" t="s">
        <v>37</v>
      </c>
      <c r="B23" s="19">
        <v>4</v>
      </c>
      <c r="C23" s="28" t="s">
        <v>18</v>
      </c>
      <c r="D23" s="21">
        <f t="shared" si="4"/>
        <v>45</v>
      </c>
      <c r="E23" s="21">
        <v>15</v>
      </c>
      <c r="F23" s="22">
        <v>10</v>
      </c>
      <c r="G23" s="22">
        <v>20</v>
      </c>
      <c r="H23" s="21"/>
      <c r="I23" s="21">
        <f t="shared" si="5"/>
        <v>1</v>
      </c>
      <c r="J23" s="24">
        <f t="shared" si="6"/>
        <v>2</v>
      </c>
      <c r="K23" s="25"/>
      <c r="L23" s="31"/>
      <c r="M23" s="6"/>
      <c r="N23" s="26"/>
      <c r="O23" s="27"/>
      <c r="P23" s="27"/>
    </row>
    <row r="24" spans="1:16" s="33" customFormat="1" ht="12" customHeight="1" x14ac:dyDescent="0.3">
      <c r="A24" s="18" t="s">
        <v>38</v>
      </c>
      <c r="B24" s="19">
        <v>4</v>
      </c>
      <c r="C24" s="28" t="s">
        <v>22</v>
      </c>
      <c r="D24" s="21">
        <f t="shared" si="4"/>
        <v>45</v>
      </c>
      <c r="E24" s="21">
        <v>15</v>
      </c>
      <c r="F24" s="22">
        <v>10</v>
      </c>
      <c r="G24" s="22">
        <v>20</v>
      </c>
      <c r="H24" s="21"/>
      <c r="I24" s="21">
        <f t="shared" si="5"/>
        <v>1</v>
      </c>
      <c r="J24" s="24">
        <f t="shared" si="6"/>
        <v>2</v>
      </c>
      <c r="K24" s="25" t="str">
        <f>"#REF!/25"</f>
        <v>#REF!/25</v>
      </c>
      <c r="L24" s="31">
        <v>1</v>
      </c>
      <c r="M24" s="6">
        <f>IF(G24&gt;0,1,0)</f>
        <v>1</v>
      </c>
      <c r="N24" s="41" t="str">
        <f>"#REF!/E23"</f>
        <v>#REF!/E23</v>
      </c>
      <c r="O24" s="27">
        <f>D24/25</f>
        <v>1.8</v>
      </c>
      <c r="P24" s="27" t="str">
        <f>"#REF!-P23"</f>
        <v>#REF!-P23</v>
      </c>
    </row>
    <row r="25" spans="1:16" s="33" customFormat="1" ht="13.8" x14ac:dyDescent="0.3">
      <c r="A25" s="18" t="s">
        <v>39</v>
      </c>
      <c r="B25" s="19">
        <v>4</v>
      </c>
      <c r="C25" s="28" t="s">
        <v>18</v>
      </c>
      <c r="D25" s="21">
        <f t="shared" si="4"/>
        <v>45</v>
      </c>
      <c r="E25" s="21">
        <v>15</v>
      </c>
      <c r="F25" s="22">
        <v>10</v>
      </c>
      <c r="G25" s="22">
        <v>20</v>
      </c>
      <c r="H25" s="21"/>
      <c r="I25" s="21">
        <f t="shared" si="5"/>
        <v>1</v>
      </c>
      <c r="J25" s="24">
        <f t="shared" si="6"/>
        <v>2</v>
      </c>
      <c r="K25" s="25"/>
      <c r="L25" s="31"/>
      <c r="M25" s="6"/>
      <c r="N25" s="41"/>
      <c r="O25" s="27"/>
      <c r="P25" s="27"/>
    </row>
    <row r="26" spans="1:16" s="17" customFormat="1" ht="12" customHeight="1" x14ac:dyDescent="0.3">
      <c r="A26" s="34" t="s">
        <v>29</v>
      </c>
      <c r="B26" s="35">
        <f>SUM(B17:B25)</f>
        <v>30</v>
      </c>
      <c r="C26" s="36">
        <f>COUNTIF(C17:C25,"e")</f>
        <v>3</v>
      </c>
      <c r="D26" s="37">
        <f t="shared" ref="D26:K26" si="9">SUM(D17:D25)</f>
        <v>360</v>
      </c>
      <c r="E26" s="37">
        <f t="shared" si="9"/>
        <v>120</v>
      </c>
      <c r="F26" s="37">
        <f t="shared" si="9"/>
        <v>110</v>
      </c>
      <c r="G26" s="37">
        <f t="shared" si="9"/>
        <v>130</v>
      </c>
      <c r="H26" s="37">
        <f t="shared" si="9"/>
        <v>0</v>
      </c>
      <c r="I26" s="37">
        <f t="shared" si="9"/>
        <v>8</v>
      </c>
      <c r="J26" s="35">
        <f t="shared" si="9"/>
        <v>16</v>
      </c>
      <c r="K26" s="25">
        <f t="shared" si="9"/>
        <v>0</v>
      </c>
      <c r="L26" s="6"/>
      <c r="M26" s="6"/>
      <c r="N26" s="26"/>
      <c r="O26" s="27"/>
      <c r="P26" s="27"/>
    </row>
    <row r="27" spans="1:16" s="17" customFormat="1" ht="12" customHeight="1" x14ac:dyDescent="0.3">
      <c r="A27" s="137" t="s">
        <v>40</v>
      </c>
      <c r="B27" s="137"/>
      <c r="C27" s="137"/>
      <c r="D27" s="137"/>
      <c r="E27" s="137"/>
      <c r="F27" s="137"/>
      <c r="G27" s="137"/>
      <c r="H27" s="137"/>
      <c r="I27" s="137"/>
      <c r="J27" s="137"/>
      <c r="K27" s="25"/>
      <c r="L27" s="6"/>
      <c r="M27" s="6"/>
      <c r="N27" s="26"/>
      <c r="O27" s="27"/>
      <c r="P27" s="27"/>
    </row>
    <row r="28" spans="1:16" s="17" customFormat="1" ht="12" customHeight="1" x14ac:dyDescent="0.3">
      <c r="A28" s="18" t="s">
        <v>41</v>
      </c>
      <c r="B28" s="19">
        <v>2</v>
      </c>
      <c r="C28" s="20" t="s">
        <v>18</v>
      </c>
      <c r="D28" s="21">
        <f t="shared" ref="D28:D36" si="10">SUM(E28:H28)</f>
        <v>30</v>
      </c>
      <c r="E28" s="21"/>
      <c r="F28" s="21"/>
      <c r="G28" s="28">
        <v>30</v>
      </c>
      <c r="H28" s="21"/>
      <c r="I28" s="21">
        <f t="shared" ref="I28:I38" si="11">ROUNDUP(E28/15,0)</f>
        <v>0</v>
      </c>
      <c r="J28" s="24">
        <f t="shared" ref="J28:J38" si="12">ROUNDUP((F28+G28+H28)/15,0)</f>
        <v>2</v>
      </c>
      <c r="K28" s="25" t="str">
        <f t="shared" ref="K28:K34" si="13">"#REF!/25"</f>
        <v>#REF!/25</v>
      </c>
      <c r="L28" s="6">
        <v>0</v>
      </c>
      <c r="M28" s="6">
        <f t="shared" ref="M28:M34" si="14">IF(G28&gt;0,1,0)</f>
        <v>1</v>
      </c>
      <c r="N28" s="26" t="str">
        <f>"#REF!/E27"</f>
        <v>#REF!/E27</v>
      </c>
      <c r="O28" s="27">
        <v>2.6</v>
      </c>
      <c r="P28" s="27" t="str">
        <f>"#REF!-P27"</f>
        <v>#REF!-P27</v>
      </c>
    </row>
    <row r="29" spans="1:16" s="17" customFormat="1" ht="12" customHeight="1" x14ac:dyDescent="0.3">
      <c r="A29" s="18" t="s">
        <v>42</v>
      </c>
      <c r="B29" s="19">
        <v>2</v>
      </c>
      <c r="C29" s="20" t="s">
        <v>18</v>
      </c>
      <c r="D29" s="21">
        <f t="shared" si="10"/>
        <v>30</v>
      </c>
      <c r="E29" s="21">
        <v>30</v>
      </c>
      <c r="F29" s="21"/>
      <c r="G29" s="28"/>
      <c r="H29" s="21"/>
      <c r="I29" s="21">
        <f t="shared" si="11"/>
        <v>2</v>
      </c>
      <c r="J29" s="24">
        <f t="shared" si="12"/>
        <v>0</v>
      </c>
      <c r="K29" s="25" t="str">
        <f t="shared" si="13"/>
        <v>#REF!/25</v>
      </c>
      <c r="L29" s="6">
        <v>0</v>
      </c>
      <c r="M29" s="6">
        <f t="shared" si="14"/>
        <v>0</v>
      </c>
      <c r="N29" s="26" t="str">
        <f>"#REF!/E28"</f>
        <v>#REF!/E28</v>
      </c>
      <c r="O29" s="27">
        <v>2.5</v>
      </c>
      <c r="P29" s="27" t="str">
        <f>"#REF!-P28"</f>
        <v>#REF!-P28</v>
      </c>
    </row>
    <row r="30" spans="1:16" s="17" customFormat="1" ht="11.25" customHeight="1" x14ac:dyDescent="0.3">
      <c r="A30" s="18" t="s">
        <v>43</v>
      </c>
      <c r="B30" s="19">
        <v>3</v>
      </c>
      <c r="C30" s="20" t="s">
        <v>18</v>
      </c>
      <c r="D30" s="21">
        <f t="shared" si="10"/>
        <v>45</v>
      </c>
      <c r="E30" s="24">
        <v>15</v>
      </c>
      <c r="F30" s="24">
        <v>10</v>
      </c>
      <c r="G30" s="20">
        <v>20</v>
      </c>
      <c r="H30" s="24"/>
      <c r="I30" s="21">
        <f t="shared" si="11"/>
        <v>1</v>
      </c>
      <c r="J30" s="24">
        <f t="shared" si="12"/>
        <v>2</v>
      </c>
      <c r="K30" s="25" t="str">
        <f t="shared" si="13"/>
        <v>#REF!/25</v>
      </c>
      <c r="L30" s="6">
        <v>0</v>
      </c>
      <c r="M30" s="6">
        <f t="shared" si="14"/>
        <v>1</v>
      </c>
      <c r="N30" s="26" t="str">
        <f>"#REF!/E29"</f>
        <v>#REF!/E29</v>
      </c>
      <c r="O30" s="27">
        <v>2.6</v>
      </c>
      <c r="P30" s="27" t="str">
        <f>"#REF!-P29"</f>
        <v>#REF!-P29</v>
      </c>
    </row>
    <row r="31" spans="1:16" s="17" customFormat="1" ht="12" customHeight="1" x14ac:dyDescent="0.3">
      <c r="A31" s="42" t="s">
        <v>44</v>
      </c>
      <c r="B31" s="19">
        <v>3</v>
      </c>
      <c r="C31" s="28" t="s">
        <v>18</v>
      </c>
      <c r="D31" s="21">
        <f t="shared" si="10"/>
        <v>30</v>
      </c>
      <c r="E31" s="21"/>
      <c r="F31" s="21">
        <v>10</v>
      </c>
      <c r="G31" s="28">
        <v>20</v>
      </c>
      <c r="H31" s="21"/>
      <c r="I31" s="21">
        <f t="shared" si="11"/>
        <v>0</v>
      </c>
      <c r="J31" s="24">
        <f t="shared" si="12"/>
        <v>2</v>
      </c>
      <c r="K31" s="25" t="str">
        <f t="shared" si="13"/>
        <v>#REF!/25</v>
      </c>
      <c r="L31" s="6">
        <v>0</v>
      </c>
      <c r="M31" s="6">
        <f t="shared" si="14"/>
        <v>1</v>
      </c>
      <c r="N31" s="26" t="str">
        <f>"#REF!/E30"</f>
        <v>#REF!/E30</v>
      </c>
      <c r="O31" s="27">
        <v>2.5</v>
      </c>
      <c r="P31" s="27" t="str">
        <f>"#REF!-P30"</f>
        <v>#REF!-P30</v>
      </c>
    </row>
    <row r="32" spans="1:16" s="17" customFormat="1" ht="12" customHeight="1" x14ac:dyDescent="0.3">
      <c r="A32" s="18" t="s">
        <v>45</v>
      </c>
      <c r="B32" s="19">
        <v>2</v>
      </c>
      <c r="C32" s="28" t="s">
        <v>18</v>
      </c>
      <c r="D32" s="21">
        <f t="shared" si="10"/>
        <v>30</v>
      </c>
      <c r="E32" s="24">
        <v>30</v>
      </c>
      <c r="F32" s="21"/>
      <c r="G32" s="28"/>
      <c r="H32" s="43"/>
      <c r="I32" s="21">
        <f t="shared" si="11"/>
        <v>2</v>
      </c>
      <c r="J32" s="24">
        <f t="shared" si="12"/>
        <v>0</v>
      </c>
      <c r="K32" s="25" t="str">
        <f t="shared" si="13"/>
        <v>#REF!/25</v>
      </c>
      <c r="L32" s="6">
        <v>0</v>
      </c>
      <c r="M32" s="6">
        <f t="shared" si="14"/>
        <v>0</v>
      </c>
      <c r="N32" s="26" t="str">
        <f>"#REF!/E40"</f>
        <v>#REF!/E40</v>
      </c>
      <c r="O32" s="27">
        <v>2.6</v>
      </c>
      <c r="P32" s="27" t="str">
        <f>"#REF!-P40"</f>
        <v>#REF!-P40</v>
      </c>
    </row>
    <row r="33" spans="1:16" s="17" customFormat="1" ht="12" customHeight="1" x14ac:dyDescent="0.3">
      <c r="A33" s="18" t="s">
        <v>46</v>
      </c>
      <c r="B33" s="19">
        <v>4</v>
      </c>
      <c r="C33" s="28" t="s">
        <v>22</v>
      </c>
      <c r="D33" s="21">
        <f t="shared" si="10"/>
        <v>45</v>
      </c>
      <c r="E33" s="10">
        <v>15</v>
      </c>
      <c r="F33" s="22">
        <v>10</v>
      </c>
      <c r="G33" s="22">
        <v>20</v>
      </c>
      <c r="H33" s="21"/>
      <c r="I33" s="21">
        <f t="shared" si="11"/>
        <v>1</v>
      </c>
      <c r="J33" s="24">
        <f t="shared" si="12"/>
        <v>2</v>
      </c>
      <c r="K33" s="25" t="str">
        <f t="shared" si="13"/>
        <v>#REF!/25</v>
      </c>
      <c r="L33" s="6">
        <v>0</v>
      </c>
      <c r="M33" s="6">
        <f t="shared" si="14"/>
        <v>1</v>
      </c>
      <c r="N33" s="26" t="str">
        <f>"#REF!/E32"</f>
        <v>#REF!/E32</v>
      </c>
      <c r="O33" s="27">
        <f>D33/25</f>
        <v>1.8</v>
      </c>
      <c r="P33" s="27" t="str">
        <f>"#REF!-P32"</f>
        <v>#REF!-P32</v>
      </c>
    </row>
    <row r="34" spans="1:16" s="17" customFormat="1" ht="12" customHeight="1" x14ac:dyDescent="0.3">
      <c r="A34" s="18" t="s">
        <v>47</v>
      </c>
      <c r="B34" s="19">
        <v>3</v>
      </c>
      <c r="C34" s="20" t="s">
        <v>18</v>
      </c>
      <c r="D34" s="21">
        <f t="shared" si="10"/>
        <v>30</v>
      </c>
      <c r="E34" s="24">
        <v>15</v>
      </c>
      <c r="F34" s="24">
        <v>5</v>
      </c>
      <c r="G34" s="20">
        <v>10</v>
      </c>
      <c r="H34" s="24"/>
      <c r="I34" s="21">
        <f t="shared" si="11"/>
        <v>1</v>
      </c>
      <c r="J34" s="24">
        <f t="shared" si="12"/>
        <v>1</v>
      </c>
      <c r="K34" s="25" t="str">
        <f t="shared" si="13"/>
        <v>#REF!/25</v>
      </c>
      <c r="L34" s="31">
        <v>1</v>
      </c>
      <c r="M34" s="6">
        <f t="shared" si="14"/>
        <v>1</v>
      </c>
      <c r="N34" s="41" t="str">
        <f>"#REF!/E33"</f>
        <v>#REF!/E33</v>
      </c>
      <c r="O34" s="27">
        <f>D34/25</f>
        <v>1.2</v>
      </c>
      <c r="P34" s="27" t="str">
        <f>"#REF!-P33"</f>
        <v>#REF!-P33</v>
      </c>
    </row>
    <row r="35" spans="1:16" s="17" customFormat="1" ht="12" customHeight="1" x14ac:dyDescent="0.3">
      <c r="A35" s="18" t="s">
        <v>48</v>
      </c>
      <c r="B35" s="19">
        <v>3</v>
      </c>
      <c r="C35" s="20" t="s">
        <v>22</v>
      </c>
      <c r="D35" s="21">
        <f t="shared" si="10"/>
        <v>30</v>
      </c>
      <c r="E35" s="20">
        <v>15</v>
      </c>
      <c r="F35" s="24">
        <v>5</v>
      </c>
      <c r="G35" s="20">
        <v>10</v>
      </c>
      <c r="H35" s="8"/>
      <c r="I35" s="21">
        <f t="shared" si="11"/>
        <v>1</v>
      </c>
      <c r="J35" s="24">
        <f t="shared" si="12"/>
        <v>1</v>
      </c>
      <c r="K35" s="25"/>
      <c r="L35" s="31"/>
      <c r="M35" s="6"/>
      <c r="N35" s="41"/>
      <c r="O35" s="27"/>
      <c r="P35" s="27"/>
    </row>
    <row r="36" spans="1:16" s="17" customFormat="1" ht="12" customHeight="1" x14ac:dyDescent="0.3">
      <c r="A36" s="18" t="s">
        <v>49</v>
      </c>
      <c r="B36" s="19">
        <v>2</v>
      </c>
      <c r="C36" s="20" t="s">
        <v>18</v>
      </c>
      <c r="D36" s="21">
        <f t="shared" si="10"/>
        <v>30</v>
      </c>
      <c r="E36" s="20">
        <v>15</v>
      </c>
      <c r="F36" s="24">
        <v>5</v>
      </c>
      <c r="G36" s="20">
        <v>10</v>
      </c>
      <c r="H36" s="8"/>
      <c r="I36" s="21">
        <f t="shared" si="11"/>
        <v>1</v>
      </c>
      <c r="J36" s="24">
        <f t="shared" si="12"/>
        <v>1</v>
      </c>
      <c r="K36" s="25"/>
      <c r="L36" s="31"/>
      <c r="M36" s="6"/>
      <c r="N36" s="41"/>
      <c r="O36" s="27"/>
      <c r="P36" s="27"/>
    </row>
    <row r="37" spans="1:16" s="17" customFormat="1" ht="12" customHeight="1" x14ac:dyDescent="0.3">
      <c r="A37" s="18" t="s">
        <v>50</v>
      </c>
      <c r="B37" s="19">
        <v>2</v>
      </c>
      <c r="C37" s="28" t="s">
        <v>18</v>
      </c>
      <c r="D37" s="21">
        <v>30</v>
      </c>
      <c r="E37" s="21">
        <v>15</v>
      </c>
      <c r="F37" s="24">
        <v>5</v>
      </c>
      <c r="G37" s="20">
        <v>10</v>
      </c>
      <c r="H37" s="21"/>
      <c r="I37" s="21">
        <f t="shared" si="11"/>
        <v>1</v>
      </c>
      <c r="J37" s="24">
        <f t="shared" si="12"/>
        <v>1</v>
      </c>
      <c r="K37" s="25" t="str">
        <f>"#REF!/25"</f>
        <v>#REF!/25</v>
      </c>
      <c r="L37" s="31">
        <v>1</v>
      </c>
      <c r="M37" s="6">
        <f>IF(G37&gt;0,1,0)</f>
        <v>1</v>
      </c>
      <c r="N37" s="26" t="str">
        <f>"#REF!/E35"</f>
        <v>#REF!/E35</v>
      </c>
      <c r="O37" s="27">
        <f>D37/25</f>
        <v>1.2</v>
      </c>
      <c r="P37" s="27" t="str">
        <f>"#REF!-P35"</f>
        <v>#REF!-P35</v>
      </c>
    </row>
    <row r="38" spans="1:16" s="17" customFormat="1" ht="12" customHeight="1" x14ac:dyDescent="0.3">
      <c r="A38" s="18" t="s">
        <v>51</v>
      </c>
      <c r="B38" s="19">
        <v>4</v>
      </c>
      <c r="C38" s="28" t="s">
        <v>18</v>
      </c>
      <c r="D38" s="21">
        <f>SUM(E38:H38)</f>
        <v>45</v>
      </c>
      <c r="E38" s="21">
        <v>15</v>
      </c>
      <c r="F38" s="21">
        <v>10</v>
      </c>
      <c r="G38" s="21">
        <v>20</v>
      </c>
      <c r="H38" s="21"/>
      <c r="I38" s="21">
        <f t="shared" si="11"/>
        <v>1</v>
      </c>
      <c r="J38" s="24">
        <f t="shared" si="12"/>
        <v>2</v>
      </c>
      <c r="K38" s="25" t="str">
        <f>"#REF!/25"</f>
        <v>#REF!/25</v>
      </c>
      <c r="L38" s="6">
        <v>0</v>
      </c>
      <c r="M38" s="6">
        <f>IF(G38&gt;0,1,0)</f>
        <v>1</v>
      </c>
      <c r="N38" s="26" t="str">
        <f>"#REF!/E36"</f>
        <v>#REF!/E36</v>
      </c>
      <c r="O38" s="27">
        <v>1.3</v>
      </c>
      <c r="P38" s="27" t="str">
        <f>"#REF!-P36"</f>
        <v>#REF!-P36</v>
      </c>
    </row>
    <row r="39" spans="1:16" s="17" customFormat="1" ht="12" customHeight="1" x14ac:dyDescent="0.3">
      <c r="A39" s="34" t="s">
        <v>29</v>
      </c>
      <c r="B39" s="35">
        <f>SUM(B28:B38)</f>
        <v>30</v>
      </c>
      <c r="C39" s="36">
        <f>COUNTIF(C28:C38,"e")</f>
        <v>2</v>
      </c>
      <c r="D39" s="37">
        <f t="shared" ref="D39:K39" si="15">SUM(D28:D38)</f>
        <v>375</v>
      </c>
      <c r="E39" s="37">
        <f t="shared" si="15"/>
        <v>165</v>
      </c>
      <c r="F39" s="37">
        <f t="shared" si="15"/>
        <v>60</v>
      </c>
      <c r="G39" s="37">
        <f t="shared" si="15"/>
        <v>150</v>
      </c>
      <c r="H39" s="37">
        <f t="shared" si="15"/>
        <v>0</v>
      </c>
      <c r="I39" s="37">
        <f t="shared" si="15"/>
        <v>11</v>
      </c>
      <c r="J39" s="37">
        <f t="shared" si="15"/>
        <v>14</v>
      </c>
      <c r="K39" s="25">
        <f t="shared" si="15"/>
        <v>0</v>
      </c>
      <c r="L39" s="6"/>
      <c r="M39" s="6"/>
      <c r="N39" s="26"/>
      <c r="O39" s="27"/>
      <c r="P39" s="27"/>
    </row>
    <row r="40" spans="1:16" s="17" customFormat="1" ht="12" customHeight="1" x14ac:dyDescent="0.3">
      <c r="A40" s="137" t="s">
        <v>52</v>
      </c>
      <c r="B40" s="137"/>
      <c r="C40" s="137"/>
      <c r="D40" s="137"/>
      <c r="E40" s="137"/>
      <c r="F40" s="137"/>
      <c r="G40" s="137"/>
      <c r="H40" s="137"/>
      <c r="I40" s="137"/>
      <c r="J40" s="137"/>
      <c r="K40" s="25"/>
      <c r="L40" s="6"/>
      <c r="M40" s="6"/>
      <c r="N40" s="26"/>
      <c r="O40" s="27"/>
      <c r="P40" s="27"/>
    </row>
    <row r="41" spans="1:16" s="17" customFormat="1" ht="12" customHeight="1" x14ac:dyDescent="0.3">
      <c r="A41" s="18" t="s">
        <v>53</v>
      </c>
      <c r="B41" s="19">
        <v>4</v>
      </c>
      <c r="C41" s="20" t="s">
        <v>22</v>
      </c>
      <c r="D41" s="44">
        <f t="shared" ref="D41:D49" si="16">SUM(E41:H41)</f>
        <v>45</v>
      </c>
      <c r="E41" s="21"/>
      <c r="F41" s="21"/>
      <c r="G41" s="28">
        <v>45</v>
      </c>
      <c r="H41" s="21"/>
      <c r="I41" s="21">
        <f t="shared" ref="I41:I49" si="17">ROUNDUP(E41/15,0)</f>
        <v>0</v>
      </c>
      <c r="J41" s="24">
        <f>ROUNDUP((F41+G41+H41)/15,0)</f>
        <v>3</v>
      </c>
      <c r="K41" s="25" t="str">
        <f>"#REF!/25"</f>
        <v>#REF!/25</v>
      </c>
      <c r="L41" s="6">
        <v>0</v>
      </c>
      <c r="M41" s="6">
        <f>IF(G41&gt;0,1,0)</f>
        <v>1</v>
      </c>
      <c r="N41" s="26" t="str">
        <f>"#REF!/E38"</f>
        <v>#REF!/E38</v>
      </c>
      <c r="O41" s="27">
        <v>2.8</v>
      </c>
      <c r="P41" s="27" t="str">
        <f>"#REF!-P38"</f>
        <v>#REF!-P38</v>
      </c>
    </row>
    <row r="42" spans="1:16" s="49" customFormat="1" ht="12" customHeight="1" x14ac:dyDescent="0.25">
      <c r="A42" s="42" t="s">
        <v>54</v>
      </c>
      <c r="B42" s="45">
        <v>2</v>
      </c>
      <c r="C42" s="9" t="s">
        <v>18</v>
      </c>
      <c r="D42" s="44">
        <f t="shared" si="16"/>
        <v>30</v>
      </c>
      <c r="E42" s="46">
        <v>15</v>
      </c>
      <c r="F42" s="44">
        <v>5</v>
      </c>
      <c r="G42" s="47">
        <v>10</v>
      </c>
      <c r="H42" s="44"/>
      <c r="I42" s="44">
        <f t="shared" si="17"/>
        <v>1</v>
      </c>
      <c r="J42" s="46">
        <f>ROUNDUP((F42+G42+H42)/15,0)</f>
        <v>1</v>
      </c>
      <c r="K42" s="48"/>
      <c r="L42" s="6"/>
      <c r="M42" s="6"/>
      <c r="N42" s="7"/>
      <c r="O42" s="6"/>
      <c r="P42" s="6"/>
    </row>
    <row r="43" spans="1:16" s="17" customFormat="1" ht="12" customHeight="1" x14ac:dyDescent="0.3">
      <c r="A43" s="18" t="s">
        <v>55</v>
      </c>
      <c r="B43" s="19">
        <v>4</v>
      </c>
      <c r="C43" s="28" t="s">
        <v>18</v>
      </c>
      <c r="D43" s="21">
        <f t="shared" si="16"/>
        <v>45</v>
      </c>
      <c r="E43" s="21">
        <v>15</v>
      </c>
      <c r="F43" s="21">
        <v>10</v>
      </c>
      <c r="G43" s="28">
        <v>20</v>
      </c>
      <c r="H43" s="21"/>
      <c r="I43" s="21">
        <f t="shared" si="17"/>
        <v>1</v>
      </c>
      <c r="J43" s="24">
        <f>ROUNDUP((F43+G43+H43)/15,0)</f>
        <v>2</v>
      </c>
      <c r="K43" s="25"/>
      <c r="L43" s="6"/>
      <c r="M43" s="6"/>
      <c r="N43" s="26"/>
      <c r="O43" s="27"/>
      <c r="P43" s="27"/>
    </row>
    <row r="44" spans="1:16" s="17" customFormat="1" ht="12" customHeight="1" x14ac:dyDescent="0.3">
      <c r="A44" s="18" t="s">
        <v>56</v>
      </c>
      <c r="B44" s="19">
        <v>3</v>
      </c>
      <c r="C44" s="28" t="s">
        <v>18</v>
      </c>
      <c r="D44" s="21">
        <f t="shared" si="16"/>
        <v>30</v>
      </c>
      <c r="E44" s="24">
        <v>15</v>
      </c>
      <c r="F44" s="21">
        <v>5</v>
      </c>
      <c r="G44" s="21">
        <v>10</v>
      </c>
      <c r="H44" s="21"/>
      <c r="I44" s="21">
        <f t="shared" si="17"/>
        <v>1</v>
      </c>
      <c r="J44" s="24">
        <f>ROUNDUP((F44+G44+H44)/17,0)</f>
        <v>1</v>
      </c>
      <c r="K44" s="25" t="str">
        <f>"#REF!/25"</f>
        <v>#REF!/25</v>
      </c>
      <c r="L44" s="6">
        <v>0</v>
      </c>
      <c r="M44" s="6">
        <f>IF(G44&gt;0,1,0)</f>
        <v>1</v>
      </c>
      <c r="N44" s="26" t="str">
        <f>"#REF!/E31"</f>
        <v>#REF!/E31</v>
      </c>
      <c r="O44" s="27">
        <v>2.2000000000000002</v>
      </c>
      <c r="P44" s="27" t="str">
        <f>"#REF!-P31"</f>
        <v>#REF!-P31</v>
      </c>
    </row>
    <row r="45" spans="1:16" s="17" customFormat="1" ht="12" customHeight="1" x14ac:dyDescent="0.3">
      <c r="A45" s="18" t="s">
        <v>57</v>
      </c>
      <c r="B45" s="19">
        <v>4</v>
      </c>
      <c r="C45" s="28" t="s">
        <v>22</v>
      </c>
      <c r="D45" s="21">
        <f t="shared" si="16"/>
        <v>45</v>
      </c>
      <c r="E45" s="10">
        <v>15</v>
      </c>
      <c r="F45" s="22">
        <v>10</v>
      </c>
      <c r="G45" s="22">
        <v>20</v>
      </c>
      <c r="H45" s="43"/>
      <c r="I45" s="21">
        <f t="shared" si="17"/>
        <v>1</v>
      </c>
      <c r="J45" s="24">
        <f>ROUNDUP((F45+G45+H45)/15,0)</f>
        <v>2</v>
      </c>
      <c r="K45" s="25" t="str">
        <f>"#REF!/25"</f>
        <v>#REF!/25</v>
      </c>
      <c r="L45" s="6">
        <v>0</v>
      </c>
      <c r="M45" s="6">
        <f>IF(G45&gt;0,1,0)</f>
        <v>1</v>
      </c>
      <c r="N45" s="26" t="str">
        <f>"#REF!/E41"</f>
        <v>#REF!/E41</v>
      </c>
      <c r="O45" s="27">
        <f>D45/25</f>
        <v>1.8</v>
      </c>
      <c r="P45" s="27" t="str">
        <f>"#REF!-P41"</f>
        <v>#REF!-P41</v>
      </c>
    </row>
    <row r="46" spans="1:16" s="17" customFormat="1" ht="12" customHeight="1" x14ac:dyDescent="0.3">
      <c r="A46" s="18" t="s">
        <v>58</v>
      </c>
      <c r="B46" s="19">
        <v>3</v>
      </c>
      <c r="C46" s="28" t="s">
        <v>18</v>
      </c>
      <c r="D46" s="21">
        <f t="shared" si="16"/>
        <v>45</v>
      </c>
      <c r="E46" s="10">
        <v>30</v>
      </c>
      <c r="F46" s="22">
        <v>5</v>
      </c>
      <c r="G46" s="22">
        <v>10</v>
      </c>
      <c r="H46" s="21"/>
      <c r="I46" s="21">
        <f t="shared" si="17"/>
        <v>2</v>
      </c>
      <c r="J46" s="24">
        <f>ROUNDUP((F46+G46+H46)/15,0)</f>
        <v>1</v>
      </c>
      <c r="K46" s="25" t="str">
        <f>"#REF!/25"</f>
        <v>#REF!/25</v>
      </c>
      <c r="L46" s="6">
        <v>0</v>
      </c>
      <c r="M46" s="6">
        <f>IF(G46&gt;0,1,0)</f>
        <v>1</v>
      </c>
      <c r="N46" s="26" t="str">
        <f>"#REF!/E42"</f>
        <v>#REF!/E42</v>
      </c>
      <c r="O46" s="27">
        <f>D46/25</f>
        <v>1.8</v>
      </c>
      <c r="P46" s="27" t="str">
        <f>"#REF!-P42"</f>
        <v>#REF!-P42</v>
      </c>
    </row>
    <row r="47" spans="1:16" s="17" customFormat="1" ht="12" customHeight="1" x14ac:dyDescent="0.3">
      <c r="A47" s="18" t="s">
        <v>59</v>
      </c>
      <c r="B47" s="19">
        <v>3</v>
      </c>
      <c r="C47" s="20" t="s">
        <v>18</v>
      </c>
      <c r="D47" s="21">
        <f t="shared" si="16"/>
        <v>30</v>
      </c>
      <c r="E47" s="10">
        <v>15</v>
      </c>
      <c r="F47" s="22">
        <v>5</v>
      </c>
      <c r="G47" s="22">
        <v>10</v>
      </c>
      <c r="H47" s="24"/>
      <c r="I47" s="21">
        <f t="shared" si="17"/>
        <v>1</v>
      </c>
      <c r="J47" s="24">
        <f>ROUNDUP((F47+G47+H47)/15,0)</f>
        <v>1</v>
      </c>
      <c r="K47" s="25" t="str">
        <f>"#REF!/25"</f>
        <v>#REF!/25</v>
      </c>
      <c r="L47" s="31">
        <v>1</v>
      </c>
      <c r="M47" s="6">
        <f>IF(G47&gt;0,1,0)</f>
        <v>1</v>
      </c>
      <c r="N47" s="41" t="str">
        <f>"#REF!/E43"</f>
        <v>#REF!/E43</v>
      </c>
      <c r="O47" s="27">
        <f>D47/25</f>
        <v>1.2</v>
      </c>
      <c r="P47" s="27" t="str">
        <f>"#REF!-P43"</f>
        <v>#REF!-P43</v>
      </c>
    </row>
    <row r="48" spans="1:16" s="17" customFormat="1" ht="13.5" customHeight="1" x14ac:dyDescent="0.3">
      <c r="A48" s="42" t="s">
        <v>60</v>
      </c>
      <c r="B48" s="19">
        <v>3</v>
      </c>
      <c r="C48" s="20" t="s">
        <v>18</v>
      </c>
      <c r="D48" s="21">
        <f t="shared" si="16"/>
        <v>45</v>
      </c>
      <c r="E48" s="10">
        <v>15</v>
      </c>
      <c r="F48" s="22">
        <v>10</v>
      </c>
      <c r="G48" s="22">
        <v>20</v>
      </c>
      <c r="H48" s="24"/>
      <c r="I48" s="21">
        <f t="shared" si="17"/>
        <v>1</v>
      </c>
      <c r="J48" s="24">
        <f>ROUNDUP((F48+G48+H48)/15,0)</f>
        <v>2</v>
      </c>
      <c r="K48" s="25"/>
      <c r="L48" s="31"/>
      <c r="M48" s="6"/>
      <c r="N48" s="41"/>
      <c r="O48" s="27"/>
      <c r="P48" s="27"/>
    </row>
    <row r="49" spans="1:16" s="17" customFormat="1" ht="12" customHeight="1" x14ac:dyDescent="0.3">
      <c r="A49" s="50" t="s">
        <v>61</v>
      </c>
      <c r="B49" s="19">
        <v>4</v>
      </c>
      <c r="C49" s="28" t="s">
        <v>22</v>
      </c>
      <c r="D49" s="21">
        <f t="shared" si="16"/>
        <v>45</v>
      </c>
      <c r="E49" s="21">
        <v>15</v>
      </c>
      <c r="F49" s="21">
        <v>10</v>
      </c>
      <c r="G49" s="28">
        <v>20</v>
      </c>
      <c r="H49" s="21"/>
      <c r="I49" s="21">
        <f t="shared" si="17"/>
        <v>1</v>
      </c>
      <c r="J49" s="24">
        <f>ROUNDUP((F49+G49+H49)/15,0)</f>
        <v>2</v>
      </c>
      <c r="K49" s="25" t="str">
        <f>"#REF!/25"</f>
        <v>#REF!/25</v>
      </c>
      <c r="L49" s="31">
        <v>1</v>
      </c>
      <c r="M49" s="6">
        <f>IF(G49&gt;0,1,0)</f>
        <v>1</v>
      </c>
      <c r="N49" s="26" t="str">
        <f>"#REF!/E45"</f>
        <v>#REF!/E45</v>
      </c>
      <c r="O49" s="27">
        <f>D49/25</f>
        <v>1.8</v>
      </c>
      <c r="P49" s="27" t="str">
        <f>"#REF!-P45"</f>
        <v>#REF!-P45</v>
      </c>
    </row>
    <row r="50" spans="1:16" s="29" customFormat="1" ht="12" customHeight="1" x14ac:dyDescent="0.3">
      <c r="A50" s="34" t="s">
        <v>29</v>
      </c>
      <c r="B50" s="35">
        <f>SUM(B41:B49)</f>
        <v>30</v>
      </c>
      <c r="C50" s="36">
        <f>COUNTIF(C38:C49,"e")</f>
        <v>3</v>
      </c>
      <c r="D50" s="37">
        <f t="shared" ref="D50:P50" si="18">SUM(D41:D49)</f>
        <v>360</v>
      </c>
      <c r="E50" s="37">
        <f t="shared" si="18"/>
        <v>135</v>
      </c>
      <c r="F50" s="37">
        <f t="shared" si="18"/>
        <v>60</v>
      </c>
      <c r="G50" s="37">
        <f t="shared" si="18"/>
        <v>165</v>
      </c>
      <c r="H50" s="37">
        <f t="shared" si="18"/>
        <v>0</v>
      </c>
      <c r="I50" s="37">
        <f t="shared" si="18"/>
        <v>9</v>
      </c>
      <c r="J50" s="37">
        <f t="shared" si="18"/>
        <v>15</v>
      </c>
      <c r="K50" s="51">
        <f t="shared" si="18"/>
        <v>0</v>
      </c>
      <c r="L50" s="37">
        <f t="shared" si="18"/>
        <v>2</v>
      </c>
      <c r="M50" s="37">
        <f t="shared" si="18"/>
        <v>6</v>
      </c>
      <c r="N50" s="37">
        <f t="shared" si="18"/>
        <v>0</v>
      </c>
      <c r="O50" s="37">
        <f t="shared" si="18"/>
        <v>11.6</v>
      </c>
      <c r="P50" s="37">
        <f t="shared" si="18"/>
        <v>0</v>
      </c>
    </row>
    <row r="51" spans="1:16" s="17" customFormat="1" ht="12" customHeight="1" x14ac:dyDescent="0.3">
      <c r="A51" s="52" t="s">
        <v>62</v>
      </c>
      <c r="B51" s="53">
        <f t="shared" ref="B51:G51" si="19">B15+B26+B39+B50</f>
        <v>120</v>
      </c>
      <c r="C51" s="53">
        <f t="shared" si="19"/>
        <v>11</v>
      </c>
      <c r="D51" s="35">
        <f t="shared" si="19"/>
        <v>1445</v>
      </c>
      <c r="E51" s="54">
        <f t="shared" si="19"/>
        <v>560</v>
      </c>
      <c r="F51" s="55">
        <f t="shared" si="19"/>
        <v>340</v>
      </c>
      <c r="G51" s="56">
        <f t="shared" si="19"/>
        <v>545</v>
      </c>
      <c r="H51" s="56">
        <f>H50+H39+H26+H15</f>
        <v>0</v>
      </c>
      <c r="I51" s="57"/>
      <c r="J51" s="57"/>
      <c r="K51" s="58" t="str">
        <f>"#REF!/25"</f>
        <v>#REF!/25</v>
      </c>
      <c r="L51" s="6"/>
      <c r="M51" s="6"/>
      <c r="N51" s="15"/>
      <c r="O51" s="27"/>
      <c r="P51" s="27"/>
    </row>
    <row r="52" spans="1:16" s="68" customFormat="1" x14ac:dyDescent="0.25">
      <c r="A52" s="59" t="s">
        <v>63</v>
      </c>
      <c r="B52" s="60"/>
      <c r="C52" s="61"/>
      <c r="D52" s="61"/>
      <c r="E52" s="62">
        <f>(E51/D51)*100</f>
        <v>38.754325259515568</v>
      </c>
      <c r="F52" s="62">
        <f>(F51/D51)*100</f>
        <v>23.52941176470588</v>
      </c>
      <c r="G52" s="63">
        <f>(G51/D51)*100</f>
        <v>37.716262975778548</v>
      </c>
      <c r="H52" s="62">
        <f>(H51/D51)*100</f>
        <v>0</v>
      </c>
      <c r="I52" s="64"/>
      <c r="J52" s="65"/>
      <c r="K52" s="66"/>
      <c r="L52" s="65"/>
      <c r="M52" s="65"/>
      <c r="N52" s="67"/>
      <c r="O52" s="65"/>
      <c r="P52" s="65"/>
    </row>
    <row r="53" spans="1:16" s="49" customFormat="1" ht="13.8" x14ac:dyDescent="0.3">
      <c r="A53" s="69"/>
      <c r="B53" s="70"/>
      <c r="C53" s="71"/>
      <c r="D53" s="72"/>
      <c r="E53" s="73"/>
      <c r="F53" s="74"/>
      <c r="G53" s="75"/>
      <c r="H53" s="76"/>
      <c r="I53" s="138"/>
      <c r="J53" s="138"/>
      <c r="K53" s="78"/>
      <c r="L53" s="3"/>
      <c r="M53" s="3"/>
      <c r="O53" s="3"/>
      <c r="P53" s="3"/>
    </row>
    <row r="54" spans="1:16" s="49" customFormat="1" ht="13.8" x14ac:dyDescent="0.3">
      <c r="A54" s="79"/>
      <c r="B54" s="70"/>
      <c r="C54" s="71"/>
      <c r="D54" s="72"/>
      <c r="E54" s="73"/>
      <c r="F54" s="74"/>
      <c r="G54" s="75"/>
      <c r="H54" s="76"/>
      <c r="I54" s="77"/>
      <c r="J54" s="77"/>
      <c r="K54" s="78"/>
      <c r="L54" s="3"/>
      <c r="M54" s="3"/>
      <c r="O54" s="3"/>
      <c r="P54" s="3"/>
    </row>
    <row r="55" spans="1:16" s="49" customFormat="1" ht="2.25" customHeight="1" x14ac:dyDescent="0.3">
      <c r="A55" s="79"/>
      <c r="B55" s="70"/>
      <c r="C55" s="71"/>
      <c r="D55" s="72"/>
      <c r="E55" s="73"/>
      <c r="F55" s="74"/>
      <c r="G55" s="75"/>
      <c r="H55" s="76"/>
      <c r="I55" s="77"/>
      <c r="J55" s="77"/>
      <c r="K55" s="78"/>
      <c r="L55" s="3"/>
      <c r="M55" s="3"/>
      <c r="O55" s="3"/>
      <c r="P55" s="3"/>
    </row>
    <row r="56" spans="1:16" s="49" customFormat="1" ht="81.75" customHeight="1" x14ac:dyDescent="0.3">
      <c r="A56" s="9" t="s">
        <v>1</v>
      </c>
      <c r="B56" s="10" t="s">
        <v>2</v>
      </c>
      <c r="C56" s="11" t="s">
        <v>3</v>
      </c>
      <c r="D56" s="11" t="s">
        <v>4</v>
      </c>
      <c r="E56" s="12" t="s">
        <v>5</v>
      </c>
      <c r="F56" s="11" t="s">
        <v>6</v>
      </c>
      <c r="G56" s="11" t="s">
        <v>7</v>
      </c>
      <c r="H56" s="11" t="s">
        <v>8</v>
      </c>
      <c r="I56" s="11" t="s">
        <v>9</v>
      </c>
      <c r="J56" s="11" t="s">
        <v>10</v>
      </c>
      <c r="K56" s="78"/>
      <c r="L56" s="3"/>
      <c r="M56" s="3"/>
      <c r="O56" s="3"/>
      <c r="P56" s="3"/>
    </row>
    <row r="57" spans="1:16" s="49" customFormat="1" ht="14.25" customHeight="1" x14ac:dyDescent="0.3">
      <c r="A57" s="139" t="s">
        <v>64</v>
      </c>
      <c r="B57" s="139"/>
      <c r="C57" s="139"/>
      <c r="D57" s="139"/>
      <c r="E57" s="139"/>
      <c r="F57" s="139"/>
      <c r="G57" s="139"/>
      <c r="H57" s="139"/>
      <c r="I57" s="139"/>
      <c r="J57" s="139"/>
      <c r="K57" s="78"/>
      <c r="L57" s="3"/>
      <c r="M57" s="3"/>
      <c r="O57" s="3"/>
      <c r="P57" s="3"/>
    </row>
    <row r="58" spans="1:16" s="49" customFormat="1" ht="12" customHeight="1" x14ac:dyDescent="0.3">
      <c r="A58" s="42" t="s">
        <v>65</v>
      </c>
      <c r="B58" s="80">
        <v>4</v>
      </c>
      <c r="C58" s="81" t="s">
        <v>18</v>
      </c>
      <c r="D58" s="82">
        <f t="shared" ref="D58:D64" si="20">SUM(E58:H58)</f>
        <v>45</v>
      </c>
      <c r="E58" s="83">
        <v>15</v>
      </c>
      <c r="F58" s="84">
        <v>10</v>
      </c>
      <c r="G58" s="84">
        <v>20</v>
      </c>
      <c r="H58" s="82"/>
      <c r="I58" s="82">
        <f t="shared" ref="I58:I64" si="21">ROUNDUP(E58/15,0)</f>
        <v>1</v>
      </c>
      <c r="J58" s="85">
        <f t="shared" ref="J58:J64" si="22">ROUNDUP((F58+G58+H58)/15,0)</f>
        <v>2</v>
      </c>
      <c r="K58" s="78"/>
      <c r="L58" s="3"/>
      <c r="M58" s="3"/>
      <c r="O58" s="3"/>
      <c r="P58" s="3"/>
    </row>
    <row r="59" spans="1:16" s="49" customFormat="1" ht="12" customHeight="1" x14ac:dyDescent="0.3">
      <c r="A59" s="42" t="s">
        <v>66</v>
      </c>
      <c r="B59" s="80">
        <v>4</v>
      </c>
      <c r="C59" s="81" t="s">
        <v>18</v>
      </c>
      <c r="D59" s="82">
        <f t="shared" si="20"/>
        <v>45</v>
      </c>
      <c r="E59" s="83">
        <v>15</v>
      </c>
      <c r="F59" s="84">
        <v>10</v>
      </c>
      <c r="G59" s="84">
        <v>20</v>
      </c>
      <c r="H59" s="82"/>
      <c r="I59" s="82">
        <f t="shared" si="21"/>
        <v>1</v>
      </c>
      <c r="J59" s="85">
        <f t="shared" si="22"/>
        <v>2</v>
      </c>
      <c r="K59" s="78"/>
      <c r="L59" s="3"/>
      <c r="M59" s="3"/>
      <c r="O59" s="3"/>
      <c r="P59" s="3"/>
    </row>
    <row r="60" spans="1:16" s="49" customFormat="1" ht="12" customHeight="1" x14ac:dyDescent="0.3">
      <c r="A60" s="42" t="s">
        <v>67</v>
      </c>
      <c r="B60" s="80">
        <v>5</v>
      </c>
      <c r="C60" s="81" t="s">
        <v>22</v>
      </c>
      <c r="D60" s="82">
        <f t="shared" si="20"/>
        <v>60</v>
      </c>
      <c r="E60" s="83">
        <v>15</v>
      </c>
      <c r="F60" s="84">
        <v>10</v>
      </c>
      <c r="G60" s="84">
        <v>30</v>
      </c>
      <c r="H60" s="82">
        <v>5</v>
      </c>
      <c r="I60" s="82">
        <f t="shared" si="21"/>
        <v>1</v>
      </c>
      <c r="J60" s="85">
        <f t="shared" si="22"/>
        <v>3</v>
      </c>
      <c r="K60" s="78"/>
      <c r="L60" s="3"/>
      <c r="M60" s="3"/>
      <c r="O60" s="3"/>
      <c r="P60" s="3"/>
    </row>
    <row r="61" spans="1:16" s="49" customFormat="1" ht="12" customHeight="1" x14ac:dyDescent="0.3">
      <c r="A61" s="42" t="s">
        <v>68</v>
      </c>
      <c r="B61" s="80">
        <v>4</v>
      </c>
      <c r="C61" s="81" t="s">
        <v>18</v>
      </c>
      <c r="D61" s="82">
        <f t="shared" si="20"/>
        <v>45</v>
      </c>
      <c r="E61" s="83">
        <v>15</v>
      </c>
      <c r="F61" s="84">
        <v>10</v>
      </c>
      <c r="G61" s="84">
        <v>20</v>
      </c>
      <c r="H61" s="82"/>
      <c r="I61" s="82">
        <f t="shared" si="21"/>
        <v>1</v>
      </c>
      <c r="J61" s="85">
        <f t="shared" si="22"/>
        <v>2</v>
      </c>
      <c r="K61" s="78"/>
      <c r="L61" s="3"/>
      <c r="M61" s="3"/>
      <c r="O61" s="3"/>
      <c r="P61" s="3"/>
    </row>
    <row r="62" spans="1:16" s="49" customFormat="1" ht="12" customHeight="1" x14ac:dyDescent="0.3">
      <c r="A62" s="18" t="s">
        <v>69</v>
      </c>
      <c r="B62" s="80">
        <v>5</v>
      </c>
      <c r="C62" s="81" t="s">
        <v>18</v>
      </c>
      <c r="D62" s="82">
        <f t="shared" si="20"/>
        <v>60</v>
      </c>
      <c r="E62" s="83">
        <v>30</v>
      </c>
      <c r="F62" s="84">
        <v>4</v>
      </c>
      <c r="G62" s="84">
        <v>20</v>
      </c>
      <c r="H62" s="82">
        <v>6</v>
      </c>
      <c r="I62" s="82">
        <f t="shared" si="21"/>
        <v>2</v>
      </c>
      <c r="J62" s="85">
        <f t="shared" si="22"/>
        <v>2</v>
      </c>
      <c r="K62" s="78"/>
      <c r="L62" s="3"/>
      <c r="M62" s="3"/>
      <c r="O62" s="3"/>
      <c r="P62" s="3"/>
    </row>
    <row r="63" spans="1:16" s="69" customFormat="1" ht="12" customHeight="1" x14ac:dyDescent="0.3">
      <c r="A63" s="18" t="s">
        <v>70</v>
      </c>
      <c r="B63" s="80">
        <v>4</v>
      </c>
      <c r="C63" s="86" t="s">
        <v>22</v>
      </c>
      <c r="D63" s="82">
        <f t="shared" si="20"/>
        <v>45</v>
      </c>
      <c r="E63" s="80">
        <v>15</v>
      </c>
      <c r="F63" s="84">
        <v>10</v>
      </c>
      <c r="G63" s="87">
        <v>20</v>
      </c>
      <c r="H63" s="82"/>
      <c r="I63" s="82">
        <f t="shared" si="21"/>
        <v>1</v>
      </c>
      <c r="J63" s="85">
        <f t="shared" si="22"/>
        <v>2</v>
      </c>
      <c r="K63" s="88"/>
      <c r="L63" s="89"/>
      <c r="M63" s="89"/>
      <c r="O63" s="89"/>
      <c r="P63" s="89"/>
    </row>
    <row r="64" spans="1:16" s="49" customFormat="1" ht="12" customHeight="1" x14ac:dyDescent="0.3">
      <c r="A64" s="90" t="s">
        <v>71</v>
      </c>
      <c r="B64" s="80">
        <v>4</v>
      </c>
      <c r="C64" s="81" t="s">
        <v>18</v>
      </c>
      <c r="D64" s="82">
        <f t="shared" si="20"/>
        <v>45</v>
      </c>
      <c r="E64" s="83">
        <v>15</v>
      </c>
      <c r="F64" s="84">
        <v>4</v>
      </c>
      <c r="G64" s="84">
        <v>20</v>
      </c>
      <c r="H64" s="82">
        <v>6</v>
      </c>
      <c r="I64" s="82">
        <f t="shared" si="21"/>
        <v>1</v>
      </c>
      <c r="J64" s="85">
        <f t="shared" si="22"/>
        <v>2</v>
      </c>
      <c r="K64" s="78"/>
      <c r="L64" s="3"/>
      <c r="M64" s="3"/>
      <c r="O64" s="3"/>
      <c r="P64" s="3"/>
    </row>
    <row r="65" spans="1:16" s="49" customFormat="1" ht="12" customHeight="1" x14ac:dyDescent="0.3">
      <c r="A65" s="91" t="s">
        <v>29</v>
      </c>
      <c r="B65" s="92">
        <f>SUM(B58:B64)</f>
        <v>30</v>
      </c>
      <c r="C65" s="93">
        <f>COUNTIF(C56:C64,"e")</f>
        <v>2</v>
      </c>
      <c r="D65" s="94">
        <f t="shared" ref="D65:J65" si="23">SUM(D58:D64)</f>
        <v>345</v>
      </c>
      <c r="E65" s="94">
        <f t="shared" si="23"/>
        <v>120</v>
      </c>
      <c r="F65" s="94">
        <f t="shared" si="23"/>
        <v>58</v>
      </c>
      <c r="G65" s="94">
        <f t="shared" si="23"/>
        <v>150</v>
      </c>
      <c r="H65" s="94">
        <f t="shared" si="23"/>
        <v>17</v>
      </c>
      <c r="I65" s="94">
        <f t="shared" si="23"/>
        <v>8</v>
      </c>
      <c r="J65" s="94">
        <f t="shared" si="23"/>
        <v>15</v>
      </c>
      <c r="K65" s="78"/>
      <c r="L65" s="3"/>
      <c r="M65" s="3"/>
      <c r="O65" s="3"/>
      <c r="P65" s="3"/>
    </row>
    <row r="66" spans="1:16" s="49" customFormat="1" ht="12" customHeight="1" x14ac:dyDescent="0.3">
      <c r="A66" s="140" t="s">
        <v>72</v>
      </c>
      <c r="B66" s="140"/>
      <c r="C66" s="140"/>
      <c r="D66" s="140"/>
      <c r="E66" s="140"/>
      <c r="F66" s="140"/>
      <c r="G66" s="140"/>
      <c r="H66" s="140"/>
      <c r="I66" s="140"/>
      <c r="J66" s="140"/>
      <c r="K66" s="78"/>
      <c r="L66" s="3"/>
      <c r="M66" s="3"/>
      <c r="O66" s="3"/>
      <c r="P66" s="3"/>
    </row>
    <row r="67" spans="1:16" s="69" customFormat="1" ht="12" customHeight="1" x14ac:dyDescent="0.3">
      <c r="A67" s="42" t="s">
        <v>73</v>
      </c>
      <c r="B67" s="80">
        <v>3</v>
      </c>
      <c r="C67" s="86" t="s">
        <v>22</v>
      </c>
      <c r="D67" s="82">
        <f t="shared" ref="D67:D75" si="24">SUM(E67:H67)</f>
        <v>45</v>
      </c>
      <c r="E67" s="82">
        <v>15</v>
      </c>
      <c r="F67" s="82">
        <v>10</v>
      </c>
      <c r="G67" s="86">
        <v>20</v>
      </c>
      <c r="H67" s="82"/>
      <c r="I67" s="82">
        <f t="shared" ref="I67:I73" si="25">ROUNDUP(E67/15,0)</f>
        <v>1</v>
      </c>
      <c r="J67" s="85">
        <f t="shared" ref="J67:J76" si="26">ROUNDUP((F67+G67+H67)/15,0)</f>
        <v>2</v>
      </c>
      <c r="K67" s="88"/>
      <c r="L67" s="89"/>
      <c r="M67" s="89"/>
      <c r="O67" s="89"/>
      <c r="P67" s="89"/>
    </row>
    <row r="68" spans="1:16" s="49" customFormat="1" ht="12" customHeight="1" x14ac:dyDescent="0.3">
      <c r="A68" s="42" t="s">
        <v>74</v>
      </c>
      <c r="B68" s="80">
        <v>3</v>
      </c>
      <c r="C68" s="81" t="s">
        <v>18</v>
      </c>
      <c r="D68" s="82">
        <f t="shared" si="24"/>
        <v>45</v>
      </c>
      <c r="E68" s="82">
        <v>15</v>
      </c>
      <c r="F68" s="82">
        <v>10</v>
      </c>
      <c r="G68" s="86">
        <v>20</v>
      </c>
      <c r="H68" s="82"/>
      <c r="I68" s="82">
        <f t="shared" si="25"/>
        <v>1</v>
      </c>
      <c r="J68" s="85">
        <f t="shared" si="26"/>
        <v>2</v>
      </c>
      <c r="K68" s="78"/>
      <c r="L68" s="3"/>
      <c r="M68" s="3"/>
      <c r="O68" s="3"/>
      <c r="P68" s="3"/>
    </row>
    <row r="69" spans="1:16" s="49" customFormat="1" ht="12" customHeight="1" x14ac:dyDescent="0.3">
      <c r="A69" s="18" t="s">
        <v>75</v>
      </c>
      <c r="B69" s="80">
        <v>4</v>
      </c>
      <c r="C69" s="81" t="s">
        <v>22</v>
      </c>
      <c r="D69" s="82">
        <f t="shared" si="24"/>
        <v>45</v>
      </c>
      <c r="E69" s="82">
        <v>15</v>
      </c>
      <c r="F69" s="82">
        <v>10</v>
      </c>
      <c r="G69" s="86">
        <v>20</v>
      </c>
      <c r="H69" s="82"/>
      <c r="I69" s="82">
        <f t="shared" si="25"/>
        <v>1</v>
      </c>
      <c r="J69" s="85">
        <f t="shared" si="26"/>
        <v>2</v>
      </c>
      <c r="K69" s="78"/>
      <c r="L69" s="3"/>
      <c r="M69" s="3"/>
      <c r="O69" s="3"/>
      <c r="P69" s="3"/>
    </row>
    <row r="70" spans="1:16" s="69" customFormat="1" ht="12" customHeight="1" x14ac:dyDescent="0.3">
      <c r="A70" s="42" t="s">
        <v>76</v>
      </c>
      <c r="B70" s="80">
        <v>4</v>
      </c>
      <c r="C70" s="86" t="s">
        <v>22</v>
      </c>
      <c r="D70" s="82">
        <f t="shared" si="24"/>
        <v>45</v>
      </c>
      <c r="E70" s="83">
        <v>15</v>
      </c>
      <c r="F70" s="84">
        <v>10</v>
      </c>
      <c r="G70" s="84">
        <v>20</v>
      </c>
      <c r="H70" s="82"/>
      <c r="I70" s="82">
        <f t="shared" si="25"/>
        <v>1</v>
      </c>
      <c r="J70" s="85">
        <f t="shared" si="26"/>
        <v>2</v>
      </c>
      <c r="K70" s="88"/>
      <c r="L70" s="89"/>
      <c r="M70" s="89"/>
      <c r="O70" s="89"/>
      <c r="P70" s="89"/>
    </row>
    <row r="71" spans="1:16" s="69" customFormat="1" ht="12" customHeight="1" x14ac:dyDescent="0.3">
      <c r="A71" s="18" t="s">
        <v>77</v>
      </c>
      <c r="B71" s="80">
        <v>3</v>
      </c>
      <c r="C71" s="86" t="s">
        <v>18</v>
      </c>
      <c r="D71" s="82">
        <f t="shared" si="24"/>
        <v>45</v>
      </c>
      <c r="E71" s="80">
        <v>15</v>
      </c>
      <c r="F71" s="84">
        <v>10</v>
      </c>
      <c r="G71" s="87">
        <v>20</v>
      </c>
      <c r="H71" s="82"/>
      <c r="I71" s="82">
        <f t="shared" si="25"/>
        <v>1</v>
      </c>
      <c r="J71" s="85">
        <f t="shared" si="26"/>
        <v>2</v>
      </c>
      <c r="K71" s="88"/>
      <c r="L71" s="89"/>
      <c r="M71" s="89"/>
      <c r="O71" s="89"/>
      <c r="P71" s="89"/>
    </row>
    <row r="72" spans="1:16" s="97" customFormat="1" ht="13.8" x14ac:dyDescent="0.3">
      <c r="A72" s="42" t="s">
        <v>78</v>
      </c>
      <c r="B72" s="80">
        <v>3</v>
      </c>
      <c r="C72" s="86" t="s">
        <v>18</v>
      </c>
      <c r="D72" s="82">
        <f t="shared" si="24"/>
        <v>45</v>
      </c>
      <c r="E72" s="80">
        <v>15</v>
      </c>
      <c r="F72" s="84">
        <v>10</v>
      </c>
      <c r="G72" s="87">
        <v>20</v>
      </c>
      <c r="H72" s="82"/>
      <c r="I72" s="82">
        <f t="shared" si="25"/>
        <v>1</v>
      </c>
      <c r="J72" s="85">
        <f t="shared" si="26"/>
        <v>2</v>
      </c>
      <c r="K72" s="95"/>
      <c r="L72" s="96"/>
      <c r="M72" s="96"/>
      <c r="O72" s="96"/>
      <c r="P72" s="96"/>
    </row>
    <row r="73" spans="1:16" s="97" customFormat="1" ht="13.8" x14ac:dyDescent="0.3">
      <c r="A73" s="18" t="s">
        <v>79</v>
      </c>
      <c r="B73" s="80">
        <v>4</v>
      </c>
      <c r="C73" s="86" t="s">
        <v>22</v>
      </c>
      <c r="D73" s="82">
        <f t="shared" si="24"/>
        <v>45</v>
      </c>
      <c r="E73" s="80">
        <v>15</v>
      </c>
      <c r="F73" s="84">
        <v>10</v>
      </c>
      <c r="G73" s="87">
        <v>20</v>
      </c>
      <c r="H73" s="82"/>
      <c r="I73" s="82">
        <f t="shared" si="25"/>
        <v>1</v>
      </c>
      <c r="J73" s="85">
        <f t="shared" si="26"/>
        <v>2</v>
      </c>
      <c r="K73" s="95"/>
      <c r="L73" s="96"/>
      <c r="M73" s="96"/>
      <c r="O73" s="96"/>
      <c r="P73" s="96"/>
    </row>
    <row r="74" spans="1:16" s="97" customFormat="1" ht="13.8" x14ac:dyDescent="0.3">
      <c r="A74" s="42" t="s">
        <v>80</v>
      </c>
      <c r="B74" s="80">
        <v>1</v>
      </c>
      <c r="C74" s="86" t="s">
        <v>18</v>
      </c>
      <c r="D74" s="82">
        <f t="shared" si="24"/>
        <v>15</v>
      </c>
      <c r="E74" s="80"/>
      <c r="F74" s="84"/>
      <c r="G74" s="87">
        <v>15</v>
      </c>
      <c r="H74" s="82"/>
      <c r="I74" s="82"/>
      <c r="J74" s="85">
        <f t="shared" si="26"/>
        <v>1</v>
      </c>
      <c r="K74" s="95"/>
      <c r="L74" s="96"/>
      <c r="M74" s="96"/>
      <c r="O74" s="96"/>
      <c r="P74" s="96"/>
    </row>
    <row r="75" spans="1:16" s="97" customFormat="1" ht="13.8" x14ac:dyDescent="0.3">
      <c r="A75" s="42" t="s">
        <v>81</v>
      </c>
      <c r="B75" s="80">
        <v>5</v>
      </c>
      <c r="C75" s="86" t="s">
        <v>22</v>
      </c>
      <c r="D75" s="82">
        <f t="shared" si="24"/>
        <v>0</v>
      </c>
      <c r="E75" s="80"/>
      <c r="F75" s="84"/>
      <c r="G75" s="87"/>
      <c r="H75" s="82"/>
      <c r="I75" s="82">
        <f>ROUNDUP(E75/15,0)</f>
        <v>0</v>
      </c>
      <c r="J75" s="85">
        <f t="shared" si="26"/>
        <v>0</v>
      </c>
      <c r="K75" s="95"/>
      <c r="L75" s="96"/>
      <c r="M75" s="96"/>
      <c r="O75" s="96"/>
      <c r="P75" s="96"/>
    </row>
    <row r="76" spans="1:16" s="97" customFormat="1" ht="13.8" x14ac:dyDescent="0.3">
      <c r="A76" s="91" t="s">
        <v>29</v>
      </c>
      <c r="B76" s="92">
        <f>SUM(B67:B75)</f>
        <v>30</v>
      </c>
      <c r="C76" s="93">
        <f>COUNTIF(C67:C75,"e")</f>
        <v>5</v>
      </c>
      <c r="D76" s="94">
        <f t="shared" ref="D76:I76" si="27">SUM(D67:D75)</f>
        <v>330</v>
      </c>
      <c r="E76" s="94">
        <f t="shared" si="27"/>
        <v>105</v>
      </c>
      <c r="F76" s="94">
        <f t="shared" si="27"/>
        <v>70</v>
      </c>
      <c r="G76" s="94">
        <f t="shared" si="27"/>
        <v>155</v>
      </c>
      <c r="H76" s="94">
        <f t="shared" si="27"/>
        <v>0</v>
      </c>
      <c r="I76" s="94">
        <f t="shared" si="27"/>
        <v>7</v>
      </c>
      <c r="J76" s="92">
        <f t="shared" si="26"/>
        <v>15</v>
      </c>
      <c r="K76" s="95"/>
      <c r="L76" s="96"/>
      <c r="M76" s="96"/>
      <c r="O76" s="96"/>
      <c r="P76" s="96"/>
    </row>
    <row r="77" spans="1:16" s="97" customFormat="1" ht="13.8" x14ac:dyDescent="0.3">
      <c r="A77" s="140" t="s">
        <v>82</v>
      </c>
      <c r="B77" s="140"/>
      <c r="C77" s="140"/>
      <c r="D77" s="140"/>
      <c r="E77" s="140"/>
      <c r="F77" s="140"/>
      <c r="G77" s="140"/>
      <c r="H77" s="140"/>
      <c r="I77" s="140"/>
      <c r="J77" s="140"/>
      <c r="K77" s="95"/>
      <c r="L77" s="96"/>
      <c r="M77" s="96"/>
      <c r="O77" s="96"/>
      <c r="P77" s="96"/>
    </row>
    <row r="78" spans="1:16" s="97" customFormat="1" ht="13.8" x14ac:dyDescent="0.3">
      <c r="A78" s="42" t="s">
        <v>83</v>
      </c>
      <c r="B78" s="80">
        <v>3</v>
      </c>
      <c r="C78" s="86" t="s">
        <v>18</v>
      </c>
      <c r="D78" s="82">
        <f t="shared" ref="D78:D84" si="28">SUM(E78:H78)</f>
        <v>45</v>
      </c>
      <c r="E78" s="98">
        <v>15</v>
      </c>
      <c r="F78" s="84">
        <v>10</v>
      </c>
      <c r="G78" s="87">
        <v>20</v>
      </c>
      <c r="H78" s="82"/>
      <c r="I78" s="82">
        <f t="shared" ref="I78:I84" si="29">ROUNDUP(E78/15,0)</f>
        <v>1</v>
      </c>
      <c r="J78" s="85">
        <f t="shared" ref="J78:J85" si="30">ROUNDUP((F78+G78+H78)/15,0)</f>
        <v>2</v>
      </c>
      <c r="K78" s="95"/>
      <c r="L78" s="96"/>
      <c r="M78" s="96"/>
      <c r="O78" s="96"/>
      <c r="P78" s="96"/>
    </row>
    <row r="79" spans="1:16" s="97" customFormat="1" ht="13.8" x14ac:dyDescent="0.3">
      <c r="A79" s="42" t="s">
        <v>84</v>
      </c>
      <c r="B79" s="80">
        <v>4</v>
      </c>
      <c r="C79" s="86" t="s">
        <v>18</v>
      </c>
      <c r="D79" s="82">
        <f t="shared" si="28"/>
        <v>45</v>
      </c>
      <c r="E79" s="83">
        <v>15</v>
      </c>
      <c r="F79" s="83">
        <v>8</v>
      </c>
      <c r="G79" s="83">
        <v>20</v>
      </c>
      <c r="H79" s="82">
        <v>2</v>
      </c>
      <c r="I79" s="82">
        <f t="shared" si="29"/>
        <v>1</v>
      </c>
      <c r="J79" s="85">
        <f t="shared" si="30"/>
        <v>2</v>
      </c>
      <c r="K79" s="95"/>
      <c r="L79" s="96"/>
      <c r="M79" s="96"/>
      <c r="O79" s="96"/>
      <c r="P79" s="96"/>
    </row>
    <row r="80" spans="1:16" s="97" customFormat="1" ht="13.8" x14ac:dyDescent="0.3">
      <c r="A80" s="18" t="s">
        <v>85</v>
      </c>
      <c r="B80" s="80">
        <v>4</v>
      </c>
      <c r="C80" s="86" t="s">
        <v>22</v>
      </c>
      <c r="D80" s="82">
        <f t="shared" si="28"/>
        <v>45</v>
      </c>
      <c r="E80" s="83">
        <v>15</v>
      </c>
      <c r="F80" s="83">
        <v>10</v>
      </c>
      <c r="G80" s="83">
        <v>20</v>
      </c>
      <c r="H80" s="82"/>
      <c r="I80" s="82">
        <f t="shared" si="29"/>
        <v>1</v>
      </c>
      <c r="J80" s="85">
        <f t="shared" si="30"/>
        <v>2</v>
      </c>
      <c r="K80" s="95"/>
      <c r="L80" s="96"/>
      <c r="M80" s="96"/>
      <c r="O80" s="96"/>
      <c r="P80" s="96"/>
    </row>
    <row r="81" spans="1:16" s="97" customFormat="1" ht="13.8" x14ac:dyDescent="0.3">
      <c r="A81" s="42" t="s">
        <v>86</v>
      </c>
      <c r="B81" s="80">
        <v>3</v>
      </c>
      <c r="C81" s="86" t="s">
        <v>18</v>
      </c>
      <c r="D81" s="82">
        <f t="shared" si="28"/>
        <v>45</v>
      </c>
      <c r="E81" s="83">
        <v>15</v>
      </c>
      <c r="F81" s="83">
        <v>10</v>
      </c>
      <c r="G81" s="83">
        <v>20</v>
      </c>
      <c r="H81" s="82"/>
      <c r="I81" s="82">
        <f t="shared" si="29"/>
        <v>1</v>
      </c>
      <c r="J81" s="85">
        <f t="shared" si="30"/>
        <v>2</v>
      </c>
      <c r="K81" s="95"/>
      <c r="L81" s="96"/>
      <c r="M81" s="96"/>
      <c r="O81" s="96"/>
      <c r="P81" s="96"/>
    </row>
    <row r="82" spans="1:16" s="97" customFormat="1" ht="13.8" x14ac:dyDescent="0.3">
      <c r="A82" s="42" t="s">
        <v>87</v>
      </c>
      <c r="B82" s="80">
        <v>5</v>
      </c>
      <c r="C82" s="86" t="s">
        <v>18</v>
      </c>
      <c r="D82" s="82">
        <f t="shared" si="28"/>
        <v>55</v>
      </c>
      <c r="E82" s="83">
        <v>15</v>
      </c>
      <c r="F82" s="83">
        <v>15</v>
      </c>
      <c r="G82" s="83">
        <v>25</v>
      </c>
      <c r="H82" s="82"/>
      <c r="I82" s="82">
        <f t="shared" si="29"/>
        <v>1</v>
      </c>
      <c r="J82" s="85">
        <f t="shared" si="30"/>
        <v>3</v>
      </c>
      <c r="K82" s="95"/>
      <c r="L82" s="96"/>
      <c r="M82" s="96"/>
      <c r="O82" s="96"/>
      <c r="P82" s="96"/>
    </row>
    <row r="83" spans="1:16" s="97" customFormat="1" ht="13.8" x14ac:dyDescent="0.3">
      <c r="A83" s="42" t="s">
        <v>88</v>
      </c>
      <c r="B83" s="80">
        <v>3</v>
      </c>
      <c r="C83" s="86" t="s">
        <v>18</v>
      </c>
      <c r="D83" s="82">
        <f t="shared" si="28"/>
        <v>45</v>
      </c>
      <c r="E83" s="82"/>
      <c r="F83" s="82"/>
      <c r="G83" s="82">
        <v>45</v>
      </c>
      <c r="H83" s="82"/>
      <c r="I83" s="82">
        <f t="shared" si="29"/>
        <v>0</v>
      </c>
      <c r="J83" s="85">
        <f t="shared" si="30"/>
        <v>3</v>
      </c>
      <c r="K83" s="95"/>
      <c r="L83" s="96"/>
      <c r="M83" s="96"/>
      <c r="O83" s="96"/>
      <c r="P83" s="96"/>
    </row>
    <row r="84" spans="1:16" s="97" customFormat="1" ht="13.8" x14ac:dyDescent="0.3">
      <c r="A84" s="42" t="s">
        <v>89</v>
      </c>
      <c r="B84" s="80">
        <v>8</v>
      </c>
      <c r="C84" s="86" t="s">
        <v>22</v>
      </c>
      <c r="D84" s="82">
        <f t="shared" si="28"/>
        <v>0</v>
      </c>
      <c r="E84" s="82"/>
      <c r="F84" s="82"/>
      <c r="G84" s="82"/>
      <c r="H84" s="82"/>
      <c r="I84" s="82">
        <f t="shared" si="29"/>
        <v>0</v>
      </c>
      <c r="J84" s="85">
        <f t="shared" si="30"/>
        <v>0</v>
      </c>
      <c r="K84" s="95"/>
      <c r="L84" s="96"/>
      <c r="M84" s="96"/>
      <c r="O84" s="96"/>
      <c r="P84" s="96"/>
    </row>
    <row r="85" spans="1:16" ht="13.8" x14ac:dyDescent="0.25">
      <c r="A85" s="91" t="s">
        <v>29</v>
      </c>
      <c r="B85" s="92">
        <f>SUM(B78:B84)</f>
        <v>30</v>
      </c>
      <c r="C85" s="93">
        <f>COUNTIF(C78:C84,"e")</f>
        <v>2</v>
      </c>
      <c r="D85" s="94">
        <f t="shared" ref="D85:I85" si="31">SUM(D78:D84)</f>
        <v>280</v>
      </c>
      <c r="E85" s="94">
        <f t="shared" si="31"/>
        <v>75</v>
      </c>
      <c r="F85" s="94">
        <f t="shared" si="31"/>
        <v>53</v>
      </c>
      <c r="G85" s="94">
        <f t="shared" si="31"/>
        <v>150</v>
      </c>
      <c r="H85" s="94">
        <f t="shared" si="31"/>
        <v>2</v>
      </c>
      <c r="I85" s="94">
        <f t="shared" si="31"/>
        <v>5</v>
      </c>
      <c r="J85" s="92">
        <f t="shared" si="30"/>
        <v>14</v>
      </c>
    </row>
    <row r="86" spans="1:16" ht="13.8" x14ac:dyDescent="0.25">
      <c r="A86" s="99" t="s">
        <v>90</v>
      </c>
      <c r="B86" s="92">
        <f t="shared" ref="B86:H86" si="32">B65+B76+B85</f>
        <v>90</v>
      </c>
      <c r="C86" s="92">
        <f t="shared" si="32"/>
        <v>9</v>
      </c>
      <c r="D86" s="92">
        <f t="shared" si="32"/>
        <v>955</v>
      </c>
      <c r="E86" s="100">
        <f t="shared" si="32"/>
        <v>300</v>
      </c>
      <c r="F86" s="101">
        <f t="shared" si="32"/>
        <v>181</v>
      </c>
      <c r="G86" s="101">
        <f t="shared" si="32"/>
        <v>455</v>
      </c>
      <c r="H86" s="101">
        <f t="shared" si="32"/>
        <v>19</v>
      </c>
      <c r="I86" s="102"/>
      <c r="J86" s="103"/>
    </row>
    <row r="87" spans="1:16" ht="13.8" x14ac:dyDescent="0.3">
      <c r="A87" s="104" t="s">
        <v>91</v>
      </c>
      <c r="B87" s="105">
        <f t="shared" ref="B87:H87" si="33">B15+B26+B39+B50+B65+B76+B85</f>
        <v>210</v>
      </c>
      <c r="C87" s="105">
        <f t="shared" si="33"/>
        <v>20</v>
      </c>
      <c r="D87" s="105">
        <f t="shared" si="33"/>
        <v>2400</v>
      </c>
      <c r="E87" s="106">
        <f t="shared" si="33"/>
        <v>860</v>
      </c>
      <c r="F87" s="105">
        <f t="shared" si="33"/>
        <v>521</v>
      </c>
      <c r="G87" s="105">
        <f t="shared" si="33"/>
        <v>1000</v>
      </c>
      <c r="H87" s="105">
        <f t="shared" si="33"/>
        <v>19</v>
      </c>
      <c r="I87" s="107"/>
      <c r="J87" s="107"/>
    </row>
    <row r="88" spans="1:16" ht="13.8" x14ac:dyDescent="0.25">
      <c r="A88" s="108" t="s">
        <v>63</v>
      </c>
      <c r="B88" s="109"/>
      <c r="C88" s="110"/>
      <c r="D88" s="111"/>
      <c r="E88" s="112">
        <f>(E87/D87)*100</f>
        <v>35.833333333333336</v>
      </c>
      <c r="F88" s="113">
        <f>(F87/D87)*100</f>
        <v>21.708333333333332</v>
      </c>
      <c r="G88" s="112">
        <f>(G87/D87)*100</f>
        <v>41.666666666666671</v>
      </c>
      <c r="H88" s="112">
        <f>(H87/D87)*100</f>
        <v>0.79166666666666674</v>
      </c>
      <c r="I88" s="64"/>
      <c r="J88" s="65"/>
    </row>
    <row r="89" spans="1:16" x14ac:dyDescent="0.25">
      <c r="A89" s="69" t="s">
        <v>92</v>
      </c>
      <c r="J89" s="3"/>
    </row>
    <row r="90" spans="1:16" x14ac:dyDescent="0.25">
      <c r="J90" s="3"/>
    </row>
    <row r="91" spans="1:16" x14ac:dyDescent="0.25">
      <c r="J91" s="3"/>
    </row>
    <row r="92" spans="1:16" ht="284.25" customHeight="1" x14ac:dyDescent="0.25">
      <c r="A92" s="114"/>
      <c r="J92" s="3"/>
    </row>
    <row r="93" spans="1:16" ht="78" x14ac:dyDescent="0.25">
      <c r="A93" s="115" t="s">
        <v>93</v>
      </c>
      <c r="B93" s="116" t="s">
        <v>2</v>
      </c>
      <c r="C93" s="11" t="s">
        <v>3</v>
      </c>
      <c r="D93" s="11" t="s">
        <v>4</v>
      </c>
      <c r="E93" s="12" t="s">
        <v>5</v>
      </c>
      <c r="F93" s="11" t="s">
        <v>6</v>
      </c>
      <c r="G93" s="11" t="s">
        <v>7</v>
      </c>
      <c r="H93" s="11" t="s">
        <v>8</v>
      </c>
      <c r="I93" s="11" t="s">
        <v>9</v>
      </c>
      <c r="J93" s="11" t="s">
        <v>10</v>
      </c>
    </row>
    <row r="94" spans="1:16" x14ac:dyDescent="0.25">
      <c r="A94" s="117" t="s">
        <v>94</v>
      </c>
      <c r="B94" s="116"/>
      <c r="C94" s="11"/>
      <c r="D94" s="11"/>
      <c r="E94" s="12"/>
      <c r="F94" s="11"/>
      <c r="G94" s="11"/>
      <c r="H94" s="11"/>
      <c r="I94" s="11"/>
      <c r="J94" s="11"/>
    </row>
    <row r="95" spans="1:16" x14ac:dyDescent="0.25">
      <c r="A95" s="118" t="s">
        <v>95</v>
      </c>
      <c r="B95" s="119">
        <v>2</v>
      </c>
      <c r="C95" s="28" t="s">
        <v>18</v>
      </c>
      <c r="D95" s="21">
        <f>SUM(E95:H95)</f>
        <v>30</v>
      </c>
      <c r="E95" s="10">
        <v>30</v>
      </c>
      <c r="F95" s="22"/>
      <c r="G95" s="22"/>
      <c r="H95" s="23"/>
      <c r="I95" s="21">
        <f>ROUNDUP(E95/15,0)</f>
        <v>2</v>
      </c>
      <c r="J95" s="24">
        <f>ROUNDUP((F95+G95+H95)/15,0)</f>
        <v>0</v>
      </c>
    </row>
    <row r="96" spans="1:16" x14ac:dyDescent="0.25">
      <c r="A96" s="42" t="s">
        <v>96</v>
      </c>
      <c r="B96" s="119">
        <v>2</v>
      </c>
      <c r="C96" s="28" t="s">
        <v>18</v>
      </c>
      <c r="D96" s="21">
        <f>SUM(E96:H96)</f>
        <v>30</v>
      </c>
      <c r="E96" s="10">
        <v>30</v>
      </c>
      <c r="F96" s="22"/>
      <c r="G96" s="22"/>
      <c r="H96" s="23"/>
      <c r="I96" s="21">
        <f>ROUNDUP(E96/15,0)</f>
        <v>2</v>
      </c>
      <c r="J96" s="24">
        <f>ROUNDUP((F96+G96+H96)/15,0)</f>
        <v>0</v>
      </c>
    </row>
    <row r="97" spans="1:10" x14ac:dyDescent="0.25">
      <c r="A97" s="117" t="s">
        <v>97</v>
      </c>
      <c r="B97" s="120"/>
      <c r="C97" s="121"/>
      <c r="D97" s="122"/>
      <c r="E97" s="123"/>
      <c r="F97" s="124"/>
      <c r="G97" s="124"/>
      <c r="H97" s="125"/>
      <c r="I97" s="122"/>
      <c r="J97" s="126"/>
    </row>
    <row r="98" spans="1:10" x14ac:dyDescent="0.25">
      <c r="A98" s="18" t="s">
        <v>98</v>
      </c>
      <c r="B98" s="119">
        <v>4</v>
      </c>
      <c r="C98" s="28" t="s">
        <v>18</v>
      </c>
      <c r="D98" s="21">
        <f>SUM(E98:H98)</f>
        <v>45</v>
      </c>
      <c r="E98" s="21">
        <v>15</v>
      </c>
      <c r="F98" s="22">
        <v>10</v>
      </c>
      <c r="G98" s="22">
        <v>20</v>
      </c>
      <c r="H98" s="21"/>
      <c r="I98" s="21">
        <f>ROUNDUP(E98/15,0)</f>
        <v>1</v>
      </c>
      <c r="J98" s="24">
        <f>ROUNDUP((F98+G98+H98)/15,0)</f>
        <v>2</v>
      </c>
    </row>
    <row r="99" spans="1:10" x14ac:dyDescent="0.25">
      <c r="A99" s="42" t="s">
        <v>99</v>
      </c>
      <c r="B99" s="119">
        <v>4</v>
      </c>
      <c r="C99" s="28" t="s">
        <v>18</v>
      </c>
      <c r="D99" s="21">
        <f>SUM(E99:H99)</f>
        <v>45</v>
      </c>
      <c r="E99" s="21">
        <v>15</v>
      </c>
      <c r="F99" s="22">
        <v>10</v>
      </c>
      <c r="G99" s="22">
        <v>20</v>
      </c>
      <c r="H99" s="21"/>
      <c r="I99" s="21">
        <f>ROUNDUP(E99/15,0)</f>
        <v>1</v>
      </c>
      <c r="J99" s="24">
        <f>ROUNDUP((F99+G99+H99)/15,0)</f>
        <v>2</v>
      </c>
    </row>
    <row r="100" spans="1:10" x14ac:dyDescent="0.25">
      <c r="A100" s="117" t="s">
        <v>100</v>
      </c>
      <c r="B100" s="120"/>
      <c r="C100" s="121"/>
      <c r="D100" s="122"/>
      <c r="E100" s="123"/>
      <c r="F100" s="124"/>
      <c r="G100" s="124"/>
      <c r="H100" s="125"/>
      <c r="I100" s="122"/>
      <c r="J100" s="126"/>
    </row>
    <row r="101" spans="1:10" x14ac:dyDescent="0.25">
      <c r="A101" s="127" t="s">
        <v>101</v>
      </c>
      <c r="B101" s="119">
        <v>2</v>
      </c>
      <c r="C101" s="20" t="s">
        <v>18</v>
      </c>
      <c r="D101" s="21">
        <f>SUM(E101:H101)</f>
        <v>30</v>
      </c>
      <c r="E101" s="21">
        <v>30</v>
      </c>
      <c r="F101" s="21"/>
      <c r="G101" s="28"/>
      <c r="H101" s="21"/>
      <c r="I101" s="21">
        <f>ROUNDUP(E101/15,0)</f>
        <v>2</v>
      </c>
      <c r="J101" s="24">
        <f>ROUNDUP((F101+G101+H101)/15,0)</f>
        <v>0</v>
      </c>
    </row>
    <row r="102" spans="1:10" x14ac:dyDescent="0.25">
      <c r="A102" s="42" t="s">
        <v>102</v>
      </c>
      <c r="B102" s="119">
        <v>2</v>
      </c>
      <c r="C102" s="20" t="s">
        <v>18</v>
      </c>
      <c r="D102" s="21">
        <f>SUM(E102:H102)</f>
        <v>30</v>
      </c>
      <c r="E102" s="21">
        <v>30</v>
      </c>
      <c r="F102" s="21"/>
      <c r="G102" s="28"/>
      <c r="H102" s="21"/>
      <c r="I102" s="21">
        <f>ROUNDUP(E102/15,0)</f>
        <v>2</v>
      </c>
      <c r="J102" s="24">
        <f>ROUNDUP((F102+G102+H102)/15,0)</f>
        <v>0</v>
      </c>
    </row>
    <row r="103" spans="1:10" x14ac:dyDescent="0.25">
      <c r="A103" s="128" t="s">
        <v>103</v>
      </c>
      <c r="B103" s="120"/>
      <c r="C103" s="121"/>
      <c r="D103" s="122"/>
      <c r="E103" s="123"/>
      <c r="F103" s="124"/>
      <c r="G103" s="124"/>
      <c r="H103" s="125"/>
      <c r="I103" s="122"/>
      <c r="J103" s="126"/>
    </row>
    <row r="104" spans="1:10" x14ac:dyDescent="0.25">
      <c r="A104" s="18" t="s">
        <v>104</v>
      </c>
      <c r="B104" s="119">
        <v>4</v>
      </c>
      <c r="C104" s="28" t="s">
        <v>22</v>
      </c>
      <c r="D104" s="21">
        <f>SUM(E104:H104)</f>
        <v>45</v>
      </c>
      <c r="E104" s="10">
        <v>15</v>
      </c>
      <c r="F104" s="22">
        <v>10</v>
      </c>
      <c r="G104" s="22">
        <v>20</v>
      </c>
      <c r="H104" s="21"/>
      <c r="I104" s="21">
        <f>ROUNDUP(E104/15,0)</f>
        <v>1</v>
      </c>
      <c r="J104" s="24">
        <f>ROUNDUP((F104+G104+H104)/15,0)</f>
        <v>2</v>
      </c>
    </row>
    <row r="105" spans="1:10" x14ac:dyDescent="0.25">
      <c r="A105" s="42" t="s">
        <v>105</v>
      </c>
      <c r="B105" s="119">
        <v>4</v>
      </c>
      <c r="C105" s="28" t="s">
        <v>22</v>
      </c>
      <c r="D105" s="21">
        <f>SUM(E105:H105)</f>
        <v>45</v>
      </c>
      <c r="E105" s="10">
        <v>15</v>
      </c>
      <c r="F105" s="22">
        <v>10</v>
      </c>
      <c r="G105" s="22">
        <v>20</v>
      </c>
      <c r="H105" s="21"/>
      <c r="I105" s="21">
        <f>ROUNDUP(E105/15,0)</f>
        <v>1</v>
      </c>
      <c r="J105" s="24">
        <f>ROUNDUP((F105+G105+H105)/15,0)</f>
        <v>2</v>
      </c>
    </row>
    <row r="106" spans="1:10" x14ac:dyDescent="0.25">
      <c r="A106" s="117" t="s">
        <v>106</v>
      </c>
      <c r="J106" s="3"/>
    </row>
    <row r="107" spans="1:10" x14ac:dyDescent="0.25">
      <c r="A107" s="42" t="s">
        <v>107</v>
      </c>
      <c r="B107" s="119">
        <v>4</v>
      </c>
      <c r="C107" s="28" t="s">
        <v>18</v>
      </c>
      <c r="D107" s="21">
        <f>SUM(E107:H107)</f>
        <v>45</v>
      </c>
      <c r="E107" s="21">
        <v>15</v>
      </c>
      <c r="F107" s="21">
        <v>10</v>
      </c>
      <c r="G107" s="28">
        <v>20</v>
      </c>
      <c r="H107" s="21"/>
      <c r="I107" s="21">
        <f>ROUNDUP(E107/15,0)</f>
        <v>1</v>
      </c>
      <c r="J107" s="24">
        <f>ROUNDUP((F107+G107+H107)/15,0)</f>
        <v>2</v>
      </c>
    </row>
    <row r="108" spans="1:10" x14ac:dyDescent="0.25">
      <c r="A108" s="42" t="s">
        <v>108</v>
      </c>
      <c r="B108" s="119">
        <v>4</v>
      </c>
      <c r="C108" s="28" t="s">
        <v>18</v>
      </c>
      <c r="D108" s="21">
        <f>SUM(E108:H108)</f>
        <v>45</v>
      </c>
      <c r="E108" s="21">
        <v>15</v>
      </c>
      <c r="F108" s="21">
        <v>10</v>
      </c>
      <c r="G108" s="28">
        <v>20</v>
      </c>
      <c r="H108" s="21"/>
      <c r="I108" s="21">
        <f>ROUNDUP(E108/15,0)</f>
        <v>1</v>
      </c>
      <c r="J108" s="24">
        <f>ROUNDUP((F108+G108+H108)/15,0)</f>
        <v>2</v>
      </c>
    </row>
    <row r="109" spans="1:10" x14ac:dyDescent="0.25">
      <c r="A109" s="117" t="s">
        <v>109</v>
      </c>
      <c r="J109" s="3"/>
    </row>
    <row r="110" spans="1:10" ht="13.8" x14ac:dyDescent="0.3">
      <c r="A110" s="42" t="s">
        <v>110</v>
      </c>
      <c r="B110" s="129">
        <v>5</v>
      </c>
      <c r="C110" s="81" t="s">
        <v>18</v>
      </c>
      <c r="D110" s="82">
        <f>SUM(E110:H110)</f>
        <v>60</v>
      </c>
      <c r="E110" s="83">
        <v>30</v>
      </c>
      <c r="F110" s="84">
        <v>4</v>
      </c>
      <c r="G110" s="84">
        <v>20</v>
      </c>
      <c r="H110" s="82">
        <v>6</v>
      </c>
      <c r="I110" s="82">
        <f>ROUNDUP(E110/15,0)</f>
        <v>2</v>
      </c>
      <c r="J110" s="85">
        <f>ROUNDUP((F110+G110+H110)/15,0)</f>
        <v>2</v>
      </c>
    </row>
    <row r="111" spans="1:10" ht="13.8" x14ac:dyDescent="0.3">
      <c r="A111" s="42" t="s">
        <v>111</v>
      </c>
      <c r="B111" s="129">
        <v>5</v>
      </c>
      <c r="C111" s="81" t="s">
        <v>18</v>
      </c>
      <c r="D111" s="82">
        <f>SUM(E111:H111)</f>
        <v>60</v>
      </c>
      <c r="E111" s="83">
        <v>30</v>
      </c>
      <c r="F111" s="84">
        <v>4</v>
      </c>
      <c r="G111" s="84">
        <v>20</v>
      </c>
      <c r="H111" s="82">
        <v>6</v>
      </c>
      <c r="I111" s="82">
        <f>ROUNDUP(E111/15,0)</f>
        <v>2</v>
      </c>
      <c r="J111" s="85">
        <f>ROUNDUP((F111+G111+H111)/15,0)</f>
        <v>2</v>
      </c>
    </row>
    <row r="112" spans="1:10" ht="13.8" x14ac:dyDescent="0.3">
      <c r="A112" s="117" t="s">
        <v>112</v>
      </c>
      <c r="B112" s="130"/>
      <c r="C112" s="131"/>
      <c r="D112" s="132"/>
      <c r="E112" s="133"/>
      <c r="F112" s="134"/>
      <c r="G112" s="134"/>
      <c r="H112" s="132"/>
      <c r="I112" s="132"/>
      <c r="J112" s="103"/>
    </row>
    <row r="113" spans="1:10" ht="13.8" x14ac:dyDescent="0.3">
      <c r="A113" s="42" t="s">
        <v>113</v>
      </c>
      <c r="B113" s="129">
        <v>4</v>
      </c>
      <c r="C113" s="86" t="s">
        <v>22</v>
      </c>
      <c r="D113" s="82">
        <f>SUM(E113:H113)</f>
        <v>45</v>
      </c>
      <c r="E113" s="80">
        <v>15</v>
      </c>
      <c r="F113" s="84">
        <v>10</v>
      </c>
      <c r="G113" s="87">
        <v>20</v>
      </c>
      <c r="H113" s="82"/>
      <c r="I113" s="82">
        <f>ROUNDUP(E113/15,0)</f>
        <v>1</v>
      </c>
      <c r="J113" s="85">
        <f>ROUNDUP((F113+G113+H113)/15,0)</f>
        <v>2</v>
      </c>
    </row>
    <row r="114" spans="1:10" ht="13.8" x14ac:dyDescent="0.3">
      <c r="A114" s="42" t="s">
        <v>114</v>
      </c>
      <c r="B114" s="129">
        <v>4</v>
      </c>
      <c r="C114" s="86" t="s">
        <v>22</v>
      </c>
      <c r="D114" s="82">
        <f>SUM(E114:H114)</f>
        <v>45</v>
      </c>
      <c r="E114" s="80">
        <v>15</v>
      </c>
      <c r="F114" s="84">
        <v>10</v>
      </c>
      <c r="G114" s="87">
        <v>20</v>
      </c>
      <c r="H114" s="82"/>
      <c r="I114" s="82">
        <f>ROUNDUP(E114/15,0)</f>
        <v>1</v>
      </c>
      <c r="J114" s="85">
        <f>ROUNDUP((F114+G114+H114)/15,0)</f>
        <v>2</v>
      </c>
    </row>
    <row r="115" spans="1:10" ht="13.8" x14ac:dyDescent="0.3">
      <c r="A115" s="117" t="s">
        <v>115</v>
      </c>
      <c r="B115" s="130"/>
      <c r="C115" s="131"/>
      <c r="D115" s="132"/>
      <c r="E115" s="133"/>
      <c r="F115" s="134"/>
      <c r="G115" s="134"/>
      <c r="H115" s="132"/>
      <c r="I115" s="132"/>
      <c r="J115" s="103"/>
    </row>
    <row r="116" spans="1:10" ht="13.8" x14ac:dyDescent="0.3">
      <c r="A116" s="42" t="s">
        <v>116</v>
      </c>
      <c r="B116" s="129">
        <v>4</v>
      </c>
      <c r="C116" s="81" t="s">
        <v>22</v>
      </c>
      <c r="D116" s="82">
        <f>SUM(E116:H116)</f>
        <v>45</v>
      </c>
      <c r="E116" s="82">
        <v>15</v>
      </c>
      <c r="F116" s="82">
        <v>10</v>
      </c>
      <c r="G116" s="86">
        <v>20</v>
      </c>
      <c r="H116" s="82"/>
      <c r="I116" s="82">
        <f>ROUNDUP(E116/15,0)</f>
        <v>1</v>
      </c>
      <c r="J116" s="85">
        <f>ROUNDUP((F116+G116+H116)/15,0)</f>
        <v>2</v>
      </c>
    </row>
    <row r="117" spans="1:10" ht="13.8" x14ac:dyDescent="0.3">
      <c r="A117" s="42" t="s">
        <v>117</v>
      </c>
      <c r="B117" s="129">
        <v>4</v>
      </c>
      <c r="C117" s="81" t="s">
        <v>22</v>
      </c>
      <c r="D117" s="82">
        <f>SUM(E117:H117)</f>
        <v>45</v>
      </c>
      <c r="E117" s="82">
        <v>15</v>
      </c>
      <c r="F117" s="82">
        <v>10</v>
      </c>
      <c r="G117" s="86">
        <v>20</v>
      </c>
      <c r="H117" s="82"/>
      <c r="I117" s="82">
        <f>ROUNDUP(E117/15,0)</f>
        <v>1</v>
      </c>
      <c r="J117" s="85">
        <f>ROUNDUP((F117+G117+H117)/15,0)</f>
        <v>2</v>
      </c>
    </row>
    <row r="118" spans="1:10" x14ac:dyDescent="0.25">
      <c r="A118" s="117" t="s">
        <v>118</v>
      </c>
      <c r="J118" s="3"/>
    </row>
    <row r="119" spans="1:10" ht="13.8" x14ac:dyDescent="0.3">
      <c r="A119" s="135" t="s">
        <v>119</v>
      </c>
      <c r="B119" s="129">
        <v>3</v>
      </c>
      <c r="C119" s="86" t="s">
        <v>18</v>
      </c>
      <c r="D119" s="82">
        <f>SUM(E119:H119)</f>
        <v>45</v>
      </c>
      <c r="E119" s="80">
        <v>15</v>
      </c>
      <c r="F119" s="84">
        <v>10</v>
      </c>
      <c r="G119" s="87">
        <v>20</v>
      </c>
      <c r="H119" s="82"/>
      <c r="I119" s="82">
        <f>ROUNDUP(E119/15,0)</f>
        <v>1</v>
      </c>
      <c r="J119" s="85">
        <f>ROUNDUP((F119+G119+H119)/15,0)</f>
        <v>2</v>
      </c>
    </row>
    <row r="120" spans="1:10" ht="13.8" x14ac:dyDescent="0.3">
      <c r="A120" s="135" t="s">
        <v>120</v>
      </c>
      <c r="B120" s="129">
        <v>3</v>
      </c>
      <c r="C120" s="86" t="s">
        <v>18</v>
      </c>
      <c r="D120" s="82">
        <f>SUM(E120:H120)</f>
        <v>45</v>
      </c>
      <c r="E120" s="80">
        <v>15</v>
      </c>
      <c r="F120" s="84">
        <v>10</v>
      </c>
      <c r="G120" s="87">
        <v>20</v>
      </c>
      <c r="H120" s="82"/>
      <c r="I120" s="82">
        <f>ROUNDUP(E120/15,0)</f>
        <v>1</v>
      </c>
      <c r="J120" s="85">
        <f>ROUNDUP((F120+G120+H120)/15,0)</f>
        <v>2</v>
      </c>
    </row>
    <row r="121" spans="1:10" x14ac:dyDescent="0.25">
      <c r="A121" s="136" t="s">
        <v>121</v>
      </c>
      <c r="J121" s="3"/>
    </row>
    <row r="122" spans="1:10" ht="13.8" x14ac:dyDescent="0.3">
      <c r="A122" s="42" t="s">
        <v>122</v>
      </c>
      <c r="B122" s="129">
        <v>4</v>
      </c>
      <c r="C122" s="86" t="s">
        <v>22</v>
      </c>
      <c r="D122" s="82">
        <f>SUM(E122:H122)</f>
        <v>45</v>
      </c>
      <c r="E122" s="80">
        <v>15</v>
      </c>
      <c r="F122" s="84">
        <v>10</v>
      </c>
      <c r="G122" s="87">
        <v>20</v>
      </c>
      <c r="H122" s="82"/>
      <c r="I122" s="82">
        <f>ROUNDUP(E122/15,0)</f>
        <v>1</v>
      </c>
      <c r="J122" s="85">
        <f>ROUNDUP((F122+G122+H122)/15,0)</f>
        <v>2</v>
      </c>
    </row>
    <row r="123" spans="1:10" ht="13.8" x14ac:dyDescent="0.3">
      <c r="A123" s="42" t="s">
        <v>123</v>
      </c>
      <c r="B123" s="129">
        <v>4</v>
      </c>
      <c r="C123" s="86" t="s">
        <v>22</v>
      </c>
      <c r="D123" s="82">
        <f>SUM(E123:H123)</f>
        <v>45</v>
      </c>
      <c r="E123" s="80">
        <v>15</v>
      </c>
      <c r="F123" s="84">
        <v>10</v>
      </c>
      <c r="G123" s="87">
        <v>20</v>
      </c>
      <c r="H123" s="82"/>
      <c r="I123" s="82">
        <f>ROUNDUP(E123/15,0)</f>
        <v>1</v>
      </c>
      <c r="J123" s="85">
        <f>ROUNDUP((F123+G123+H123)/15,0)</f>
        <v>2</v>
      </c>
    </row>
    <row r="124" spans="1:10" x14ac:dyDescent="0.25">
      <c r="A124" s="136" t="s">
        <v>124</v>
      </c>
      <c r="J124" s="3"/>
    </row>
    <row r="125" spans="1:10" ht="13.8" x14ac:dyDescent="0.3">
      <c r="A125" s="42" t="s">
        <v>125</v>
      </c>
      <c r="B125" s="129">
        <v>4</v>
      </c>
      <c r="C125" s="86" t="s">
        <v>22</v>
      </c>
      <c r="D125" s="82">
        <f>SUM(E125:H125)</f>
        <v>45</v>
      </c>
      <c r="E125" s="83">
        <v>15</v>
      </c>
      <c r="F125" s="83">
        <v>10</v>
      </c>
      <c r="G125" s="83">
        <v>20</v>
      </c>
      <c r="H125" s="82"/>
      <c r="I125" s="82">
        <f>ROUNDUP(E125/15,0)</f>
        <v>1</v>
      </c>
      <c r="J125" s="85">
        <f>ROUNDUP((F125+G125+H125)/15,0)</f>
        <v>2</v>
      </c>
    </row>
    <row r="126" spans="1:10" ht="13.8" x14ac:dyDescent="0.3">
      <c r="A126" s="118" t="s">
        <v>126</v>
      </c>
      <c r="B126" s="129">
        <v>4</v>
      </c>
      <c r="C126" s="86" t="s">
        <v>22</v>
      </c>
      <c r="D126" s="82">
        <f>SUM(E126:H126)</f>
        <v>45</v>
      </c>
      <c r="E126" s="83">
        <v>15</v>
      </c>
      <c r="F126" s="83">
        <v>10</v>
      </c>
      <c r="G126" s="83">
        <v>20</v>
      </c>
      <c r="H126" s="82"/>
      <c r="I126" s="82">
        <f>ROUNDUP(E126/15,0)</f>
        <v>1</v>
      </c>
      <c r="J126" s="85">
        <f>ROUNDUP((F126+G126+H126)/15,0)</f>
        <v>2</v>
      </c>
    </row>
    <row r="127" spans="1:10" x14ac:dyDescent="0.25">
      <c r="A127" s="136" t="s">
        <v>127</v>
      </c>
      <c r="J127" s="3"/>
    </row>
    <row r="128" spans="1:10" ht="13.8" x14ac:dyDescent="0.3">
      <c r="A128" s="42" t="s">
        <v>128</v>
      </c>
      <c r="B128" s="129">
        <v>5</v>
      </c>
      <c r="C128" s="86" t="s">
        <v>18</v>
      </c>
      <c r="D128" s="82">
        <f>SUM(E128:H128)</f>
        <v>55</v>
      </c>
      <c r="E128" s="83">
        <v>15</v>
      </c>
      <c r="F128" s="83">
        <v>15</v>
      </c>
      <c r="G128" s="83">
        <v>25</v>
      </c>
      <c r="H128" s="82"/>
      <c r="I128" s="82">
        <f>ROUNDUP(E128/15,0)</f>
        <v>1</v>
      </c>
      <c r="J128" s="85">
        <f>ROUNDUP((F128+G128+H128)/15,0)</f>
        <v>3</v>
      </c>
    </row>
    <row r="129" spans="1:10" ht="13.8" x14ac:dyDescent="0.3">
      <c r="A129" s="42" t="s">
        <v>129</v>
      </c>
      <c r="B129" s="129">
        <v>5</v>
      </c>
      <c r="C129" s="86" t="s">
        <v>18</v>
      </c>
      <c r="D129" s="82">
        <f>SUM(E129:H129)</f>
        <v>55</v>
      </c>
      <c r="E129" s="83">
        <v>15</v>
      </c>
      <c r="F129" s="83">
        <v>15</v>
      </c>
      <c r="G129" s="83">
        <v>25</v>
      </c>
      <c r="H129" s="82"/>
      <c r="I129" s="82">
        <f>ROUNDUP(E129/15,0)</f>
        <v>1</v>
      </c>
      <c r="J129" s="85">
        <f>ROUNDUP((F129+G129+H129)/15,0)</f>
        <v>3</v>
      </c>
    </row>
    <row r="130" spans="1:10" x14ac:dyDescent="0.25">
      <c r="A130" s="7"/>
      <c r="J130" s="3"/>
    </row>
    <row r="131" spans="1:10" x14ac:dyDescent="0.25">
      <c r="A131" s="7"/>
      <c r="J131" s="3"/>
    </row>
    <row r="132" spans="1:10" x14ac:dyDescent="0.25">
      <c r="J132" s="3"/>
    </row>
    <row r="133" spans="1:10" x14ac:dyDescent="0.25">
      <c r="A133" s="7"/>
      <c r="J133" s="3"/>
    </row>
    <row r="134" spans="1:10" x14ac:dyDescent="0.25">
      <c r="A134" s="7"/>
      <c r="J134" s="3"/>
    </row>
    <row r="135" spans="1:10" x14ac:dyDescent="0.25">
      <c r="J135" s="3"/>
    </row>
    <row r="136" spans="1:10" x14ac:dyDescent="0.25">
      <c r="J136" s="3"/>
    </row>
    <row r="137" spans="1:10" x14ac:dyDescent="0.25">
      <c r="J137" s="3"/>
    </row>
    <row r="138" spans="1:10" x14ac:dyDescent="0.25">
      <c r="J138" s="3"/>
    </row>
    <row r="139" spans="1:10" x14ac:dyDescent="0.25">
      <c r="J139" s="3"/>
    </row>
    <row r="140" spans="1:10" x14ac:dyDescent="0.25">
      <c r="J140" s="3"/>
    </row>
    <row r="141" spans="1:10" x14ac:dyDescent="0.25">
      <c r="J141" s="3"/>
    </row>
    <row r="142" spans="1:10" x14ac:dyDescent="0.25">
      <c r="J142" s="3"/>
    </row>
    <row r="143" spans="1:10" x14ac:dyDescent="0.25">
      <c r="J143" s="3"/>
    </row>
    <row r="144" spans="1:10" x14ac:dyDescent="0.25">
      <c r="J144" s="3"/>
    </row>
    <row r="145" spans="10:10" x14ac:dyDescent="0.25">
      <c r="J145" s="3"/>
    </row>
    <row r="146" spans="10:10" x14ac:dyDescent="0.25">
      <c r="J146" s="3"/>
    </row>
    <row r="147" spans="10:10" x14ac:dyDescent="0.25">
      <c r="J147" s="3"/>
    </row>
    <row r="148" spans="10:10" x14ac:dyDescent="0.25">
      <c r="J148" s="3"/>
    </row>
    <row r="149" spans="10:10" x14ac:dyDescent="0.25">
      <c r="J149" s="3"/>
    </row>
    <row r="150" spans="10:10" x14ac:dyDescent="0.25">
      <c r="J150" s="3"/>
    </row>
    <row r="151" spans="10:10" x14ac:dyDescent="0.25">
      <c r="J151" s="3"/>
    </row>
    <row r="152" spans="10:10" x14ac:dyDescent="0.25">
      <c r="J152" s="3"/>
    </row>
    <row r="153" spans="10:10" x14ac:dyDescent="0.25">
      <c r="J153" s="3"/>
    </row>
    <row r="154" spans="10:10" x14ac:dyDescent="0.25">
      <c r="J154" s="3"/>
    </row>
    <row r="155" spans="10:10" x14ac:dyDescent="0.25">
      <c r="J155" s="3"/>
    </row>
    <row r="156" spans="10:10" x14ac:dyDescent="0.25">
      <c r="J156" s="3"/>
    </row>
    <row r="157" spans="10:10" x14ac:dyDescent="0.25">
      <c r="J157" s="3"/>
    </row>
    <row r="158" spans="10:10" x14ac:dyDescent="0.25">
      <c r="J158" s="3"/>
    </row>
    <row r="159" spans="10:10" x14ac:dyDescent="0.25">
      <c r="J159" s="3"/>
    </row>
    <row r="160" spans="10:10" x14ac:dyDescent="0.25">
      <c r="J160" s="3"/>
    </row>
    <row r="161" spans="10:10" x14ac:dyDescent="0.25">
      <c r="J161" s="3"/>
    </row>
    <row r="162" spans="10:10" x14ac:dyDescent="0.25">
      <c r="J162" s="3"/>
    </row>
    <row r="163" spans="10:10" x14ac:dyDescent="0.25">
      <c r="J163" s="3"/>
    </row>
    <row r="164" spans="10:10" x14ac:dyDescent="0.25">
      <c r="J164" s="3"/>
    </row>
    <row r="165" spans="10:10" x14ac:dyDescent="0.25">
      <c r="J165" s="3"/>
    </row>
    <row r="166" spans="10:10" x14ac:dyDescent="0.25">
      <c r="J166" s="3"/>
    </row>
    <row r="167" spans="10:10" x14ac:dyDescent="0.25">
      <c r="J167" s="3"/>
    </row>
    <row r="168" spans="10:10" x14ac:dyDescent="0.25">
      <c r="J168" s="3"/>
    </row>
    <row r="169" spans="10:10" x14ac:dyDescent="0.25">
      <c r="J169" s="3"/>
    </row>
    <row r="170" spans="10:10" x14ac:dyDescent="0.25">
      <c r="J170" s="3"/>
    </row>
    <row r="171" spans="10:10" x14ac:dyDescent="0.25">
      <c r="J171" s="3"/>
    </row>
    <row r="172" spans="10:10" x14ac:dyDescent="0.25">
      <c r="J172" s="3"/>
    </row>
    <row r="173" spans="10:10" x14ac:dyDescent="0.25">
      <c r="J173" s="3"/>
    </row>
    <row r="174" spans="10:10" x14ac:dyDescent="0.25">
      <c r="J174" s="3"/>
    </row>
    <row r="175" spans="10:10" x14ac:dyDescent="0.25">
      <c r="J175" s="3"/>
    </row>
    <row r="176" spans="10:10" x14ac:dyDescent="0.25">
      <c r="J176" s="3"/>
    </row>
    <row r="177" spans="10:10" x14ac:dyDescent="0.25">
      <c r="J177" s="3"/>
    </row>
    <row r="178" spans="10:10" x14ac:dyDescent="0.25">
      <c r="J178" s="3"/>
    </row>
    <row r="179" spans="10:10" x14ac:dyDescent="0.25">
      <c r="J179" s="3"/>
    </row>
    <row r="180" spans="10:10" x14ac:dyDescent="0.25">
      <c r="J180" s="3"/>
    </row>
    <row r="181" spans="10:10" x14ac:dyDescent="0.25">
      <c r="J181" s="3"/>
    </row>
    <row r="182" spans="10:10" x14ac:dyDescent="0.25">
      <c r="J182" s="3"/>
    </row>
    <row r="183" spans="10:10" x14ac:dyDescent="0.25">
      <c r="J183" s="3"/>
    </row>
    <row r="184" spans="10:10" x14ac:dyDescent="0.25">
      <c r="J184" s="3"/>
    </row>
    <row r="185" spans="10:10" x14ac:dyDescent="0.25">
      <c r="J185" s="3"/>
    </row>
    <row r="186" spans="10:10" x14ac:dyDescent="0.25">
      <c r="J186" s="3"/>
    </row>
    <row r="187" spans="10:10" x14ac:dyDescent="0.25">
      <c r="J187" s="3"/>
    </row>
    <row r="188" spans="10:10" x14ac:dyDescent="0.25">
      <c r="J188" s="3"/>
    </row>
    <row r="189" spans="10:10" x14ac:dyDescent="0.25">
      <c r="J189" s="3"/>
    </row>
    <row r="190" spans="10:10" x14ac:dyDescent="0.25">
      <c r="J190" s="3"/>
    </row>
    <row r="191" spans="10:10" x14ac:dyDescent="0.25">
      <c r="J191" s="3"/>
    </row>
    <row r="192" spans="10:10" x14ac:dyDescent="0.25">
      <c r="J192" s="3"/>
    </row>
    <row r="193" spans="10:10" x14ac:dyDescent="0.25">
      <c r="J193" s="3"/>
    </row>
    <row r="194" spans="10:10" x14ac:dyDescent="0.25">
      <c r="J194" s="3"/>
    </row>
    <row r="195" spans="10:10" x14ac:dyDescent="0.25">
      <c r="J195" s="3"/>
    </row>
    <row r="196" spans="10:10" x14ac:dyDescent="0.25">
      <c r="J196" s="3"/>
    </row>
    <row r="197" spans="10:10" x14ac:dyDescent="0.25">
      <c r="J197" s="3"/>
    </row>
    <row r="198" spans="10:10" x14ac:dyDescent="0.25">
      <c r="J198" s="3"/>
    </row>
    <row r="199" spans="10:10" x14ac:dyDescent="0.25">
      <c r="J199" s="3"/>
    </row>
    <row r="200" spans="10:10" x14ac:dyDescent="0.25">
      <c r="J200" s="3"/>
    </row>
    <row r="201" spans="10:10" x14ac:dyDescent="0.25">
      <c r="J201" s="3"/>
    </row>
    <row r="202" spans="10:10" x14ac:dyDescent="0.25">
      <c r="J202" s="3"/>
    </row>
    <row r="203" spans="10:10" x14ac:dyDescent="0.25">
      <c r="J203" s="3"/>
    </row>
    <row r="204" spans="10:10" x14ac:dyDescent="0.25">
      <c r="J204" s="3"/>
    </row>
    <row r="205" spans="10:10" x14ac:dyDescent="0.25">
      <c r="J205" s="3"/>
    </row>
    <row r="206" spans="10:10" x14ac:dyDescent="0.25">
      <c r="J206" s="3"/>
    </row>
    <row r="207" spans="10:10" x14ac:dyDescent="0.25">
      <c r="J207" s="3"/>
    </row>
    <row r="208" spans="10:10" x14ac:dyDescent="0.25">
      <c r="J208" s="3"/>
    </row>
    <row r="209" spans="10:10" x14ac:dyDescent="0.25">
      <c r="J209" s="3"/>
    </row>
    <row r="210" spans="10:10" x14ac:dyDescent="0.25">
      <c r="J210" s="3"/>
    </row>
    <row r="211" spans="10:10" x14ac:dyDescent="0.25">
      <c r="J211" s="3"/>
    </row>
    <row r="212" spans="10:10" x14ac:dyDescent="0.25">
      <c r="J212" s="3"/>
    </row>
    <row r="213" spans="10:10" x14ac:dyDescent="0.25">
      <c r="J213" s="3"/>
    </row>
    <row r="214" spans="10:10" x14ac:dyDescent="0.25">
      <c r="J214" s="3"/>
    </row>
    <row r="215" spans="10:10" x14ac:dyDescent="0.25">
      <c r="J215" s="3"/>
    </row>
    <row r="216" spans="10:10" x14ac:dyDescent="0.25">
      <c r="J216" s="3"/>
    </row>
    <row r="217" spans="10:10" x14ac:dyDescent="0.25">
      <c r="J217" s="3"/>
    </row>
    <row r="218" spans="10:10" x14ac:dyDescent="0.25">
      <c r="J218" s="3"/>
    </row>
    <row r="219" spans="10:10" x14ac:dyDescent="0.25">
      <c r="J219" s="3"/>
    </row>
    <row r="220" spans="10:10" x14ac:dyDescent="0.25">
      <c r="J220" s="3"/>
    </row>
    <row r="221" spans="10:10" x14ac:dyDescent="0.25">
      <c r="J221" s="3"/>
    </row>
    <row r="222" spans="10:10" x14ac:dyDescent="0.25">
      <c r="J222" s="3"/>
    </row>
    <row r="223" spans="10:10" x14ac:dyDescent="0.25">
      <c r="J223" s="3"/>
    </row>
    <row r="224" spans="10:10" x14ac:dyDescent="0.25">
      <c r="J224" s="3"/>
    </row>
  </sheetData>
  <mergeCells count="10">
    <mergeCell ref="A1:J1"/>
    <mergeCell ref="A2:J2"/>
    <mergeCell ref="A4:J4"/>
    <mergeCell ref="A16:J16"/>
    <mergeCell ref="A27:J27"/>
    <mergeCell ref="A40:J40"/>
    <mergeCell ref="I53:J53"/>
    <mergeCell ref="A57:J57"/>
    <mergeCell ref="A66:J66"/>
    <mergeCell ref="A77:J77"/>
  </mergeCells>
  <pageMargins left="0" right="0" top="0.37986111111111098" bottom="0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semestr I-VII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 K</cp:lastModifiedBy>
  <cp:revision>2</cp:revision>
  <cp:lastPrinted>2023-05-22T09:44:54Z</cp:lastPrinted>
  <dcterms:created xsi:type="dcterms:W3CDTF">2013-01-21T11:52:24Z</dcterms:created>
  <dcterms:modified xsi:type="dcterms:W3CDTF">2026-04-04T05:39:35Z</dcterms:modified>
  <dc:language>pl-PL</dc:language>
</cp:coreProperties>
</file>