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anuta Sawa\Desktop\senat kwiecień 2026\ustalenie programu studiów 2 stopnia\"/>
    </mc:Choice>
  </mc:AlternateContent>
  <xr:revisionPtr revIDLastSave="0" documentId="8_{D471CDFA-61D1-49C9-A3BF-C43AD7D1A8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BO" sheetId="1" r:id="rId1"/>
  </sheets>
  <definedNames>
    <definedName name="_xlnm._FilterDatabase" localSheetId="0" hidden="1">IBO!$A$1:$AT$41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7" i="1" l="1"/>
  <c r="H28" i="1" l="1"/>
  <c r="G28" i="1"/>
  <c r="F28" i="1"/>
  <c r="E28" i="1"/>
  <c r="D28" i="1"/>
  <c r="C28" i="1"/>
  <c r="B28" i="1"/>
  <c r="J26" i="1"/>
  <c r="J27" i="1"/>
  <c r="I26" i="1"/>
  <c r="I27" i="1"/>
  <c r="J11" i="1" l="1"/>
  <c r="I11" i="1"/>
  <c r="J14" i="1" l="1"/>
  <c r="C15" i="1" l="1"/>
  <c r="E15" i="1"/>
  <c r="F15" i="1"/>
  <c r="G15" i="1"/>
  <c r="H15" i="1"/>
  <c r="C37" i="1"/>
  <c r="E37" i="1"/>
  <c r="F37" i="1"/>
  <c r="F38" i="1" s="1"/>
  <c r="G37" i="1"/>
  <c r="G38" i="1" s="1"/>
  <c r="H37" i="1"/>
  <c r="E38" i="1" l="1"/>
  <c r="C38" i="1"/>
  <c r="H38" i="1"/>
  <c r="D15" i="1"/>
  <c r="D37" i="1"/>
  <c r="D38" i="1" l="1"/>
  <c r="I14" i="1"/>
  <c r="I7" i="1" l="1"/>
  <c r="J7" i="1"/>
  <c r="J35" i="1"/>
  <c r="I35" i="1"/>
  <c r="I5" i="1" l="1"/>
  <c r="J5" i="1"/>
  <c r="I6" i="1"/>
  <c r="J6" i="1"/>
  <c r="I8" i="1"/>
  <c r="J8" i="1"/>
  <c r="I9" i="1"/>
  <c r="J9" i="1"/>
  <c r="I10" i="1"/>
  <c r="J10" i="1"/>
  <c r="I12" i="1"/>
  <c r="J12" i="1"/>
  <c r="I13" i="1"/>
  <c r="J13" i="1"/>
  <c r="B15" i="1"/>
  <c r="B38" i="1" s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30" i="1"/>
  <c r="J30" i="1"/>
  <c r="I31" i="1"/>
  <c r="J31" i="1"/>
  <c r="I32" i="1"/>
  <c r="J32" i="1"/>
  <c r="I33" i="1"/>
  <c r="J33" i="1"/>
  <c r="I36" i="1"/>
  <c r="J36" i="1"/>
  <c r="I34" i="1"/>
  <c r="J34" i="1"/>
  <c r="J28" i="1" l="1"/>
  <c r="I28" i="1"/>
  <c r="I37" i="1"/>
  <c r="J15" i="1"/>
  <c r="J37" i="1"/>
  <c r="I15" i="1"/>
  <c r="G39" i="1" l="1"/>
  <c r="F39" i="1"/>
  <c r="H39" i="1"/>
  <c r="E39" i="1"/>
</calcChain>
</file>

<file path=xl/sharedStrings.xml><?xml version="1.0" encoding="utf-8"?>
<sst xmlns="http://schemas.openxmlformats.org/spreadsheetml/2006/main" count="78" uniqueCount="50">
  <si>
    <t>WYDZIAŁ INŻYNIERII PRODUKCJI</t>
  </si>
  <si>
    <t>Przedmiot</t>
  </si>
  <si>
    <t>ECTS</t>
  </si>
  <si>
    <t>Forma zal.</t>
  </si>
  <si>
    <t>Godziny ogółem</t>
  </si>
  <si>
    <t>Wykłady</t>
  </si>
  <si>
    <t>Ćw. aud.</t>
  </si>
  <si>
    <t>Ćw. lab.</t>
  </si>
  <si>
    <t>Ćw. ter.</t>
  </si>
  <si>
    <t>Wykładów tygodniowo</t>
  </si>
  <si>
    <t>Ćwiczeń tygodniowo</t>
  </si>
  <si>
    <t xml:space="preserve">SEMESTR I </t>
  </si>
  <si>
    <t>z</t>
  </si>
  <si>
    <r>
      <rPr>
        <b/>
        <sz val="10"/>
        <rFont val="Calibri"/>
        <family val="2"/>
        <charset val="238"/>
        <scheme val="minor"/>
      </rPr>
      <t>Blok 1</t>
    </r>
    <r>
      <rPr>
        <b/>
        <sz val="10"/>
        <color rgb="FFFF0000"/>
        <rFont val="Calibri"/>
        <family val="2"/>
        <charset val="238"/>
        <scheme val="minor"/>
      </rPr>
      <t>*</t>
    </r>
    <r>
      <rPr>
        <b/>
        <sz val="10"/>
        <rFont val="Calibri"/>
        <family val="2"/>
        <charset val="238"/>
        <scheme val="minor"/>
      </rPr>
      <t>:</t>
    </r>
    <r>
      <rPr>
        <sz val="10"/>
        <rFont val="Calibri"/>
        <family val="2"/>
        <charset val="238"/>
        <scheme val="minor"/>
      </rPr>
      <t xml:space="preserve"> (Prognozowanie i symulacje w przedsiębiorstwie / Cyfrowe modele i symulacje przedsiębiorstwa)</t>
    </r>
  </si>
  <si>
    <r>
      <rPr>
        <b/>
        <sz val="10"/>
        <rFont val="Calibri"/>
        <family val="2"/>
        <charset val="238"/>
        <scheme val="minor"/>
      </rPr>
      <t>Blok 2</t>
    </r>
    <r>
      <rPr>
        <b/>
        <sz val="10"/>
        <color rgb="FFFF0000"/>
        <rFont val="Calibri"/>
        <family val="2"/>
        <charset val="238"/>
        <scheme val="minor"/>
      </rPr>
      <t>*</t>
    </r>
    <r>
      <rPr>
        <b/>
        <sz val="10"/>
        <rFont val="Calibri"/>
        <family val="2"/>
        <charset val="238"/>
        <scheme val="minor"/>
      </rPr>
      <t>:</t>
    </r>
    <r>
      <rPr>
        <sz val="10"/>
        <rFont val="Calibri"/>
        <family val="2"/>
        <charset val="238"/>
        <scheme val="minor"/>
      </rPr>
      <t xml:space="preserve"> (Internet rzeczy w przemyśle / Systemy chmurowe i rozproszone w przemyśle)</t>
    </r>
  </si>
  <si>
    <t>Metody optymalizacji procesów przemysłowych</t>
  </si>
  <si>
    <t>Modelowanie i symulacja procesów termodynamicznych</t>
  </si>
  <si>
    <t>Programowanie systemów obliczeń wysokiej wydajności</t>
  </si>
  <si>
    <t>e</t>
  </si>
  <si>
    <t>Sterowanie i automatyzacja w opakowalnictwie i recyklingu</t>
  </si>
  <si>
    <t>Agroinformatyka</t>
  </si>
  <si>
    <t>Monitoring systemów infrastruktury wodno-ściekowej</t>
  </si>
  <si>
    <t>Zaawansowana robotyka przemysłowa</t>
  </si>
  <si>
    <t xml:space="preserve">Σ   </t>
  </si>
  <si>
    <t>SEMESTR II</t>
  </si>
  <si>
    <r>
      <rPr>
        <b/>
        <sz val="10"/>
        <rFont val="Calibri"/>
        <family val="2"/>
        <charset val="238"/>
        <scheme val="minor"/>
      </rPr>
      <t>Blok 3</t>
    </r>
    <r>
      <rPr>
        <b/>
        <sz val="10"/>
        <color rgb="FFFF0000"/>
        <rFont val="Calibri"/>
        <family val="2"/>
        <charset val="238"/>
        <scheme val="minor"/>
      </rPr>
      <t>*</t>
    </r>
    <r>
      <rPr>
        <b/>
        <sz val="10"/>
        <rFont val="Calibri"/>
        <family val="2"/>
        <charset val="238"/>
        <scheme val="minor"/>
      </rPr>
      <t xml:space="preserve">: </t>
    </r>
    <r>
      <rPr>
        <sz val="10"/>
        <rFont val="Calibri"/>
        <family val="2"/>
        <charset val="238"/>
        <scheme val="minor"/>
      </rPr>
      <t>(Deep learning/ sztuczne sieci neuronowe/ algorytmy sztucznej inteligencji)</t>
    </r>
  </si>
  <si>
    <r>
      <rPr>
        <b/>
        <sz val="10"/>
        <rFont val="Calibri"/>
        <family val="2"/>
        <charset val="238"/>
        <scheme val="minor"/>
      </rPr>
      <t>Blok 4</t>
    </r>
    <r>
      <rPr>
        <b/>
        <sz val="10"/>
        <color rgb="FFFF0000"/>
        <rFont val="Calibri"/>
        <family val="2"/>
        <charset val="238"/>
        <scheme val="minor"/>
      </rPr>
      <t>*</t>
    </r>
    <r>
      <rPr>
        <b/>
        <sz val="10"/>
        <rFont val="Calibri"/>
        <family val="2"/>
        <charset val="238"/>
        <scheme val="minor"/>
      </rPr>
      <t>:</t>
    </r>
    <r>
      <rPr>
        <sz val="10"/>
        <rFont val="Calibri"/>
        <family val="2"/>
        <charset val="238"/>
        <scheme val="minor"/>
      </rPr>
      <t xml:space="preserve"> (Otwarte Technologie IT/OT / Open Source w Systemach Przemysłowych)</t>
    </r>
  </si>
  <si>
    <r>
      <rPr>
        <b/>
        <sz val="10"/>
        <color rgb="FF222222"/>
        <rFont val="Calibri"/>
        <family val="2"/>
        <charset val="238"/>
        <scheme val="minor"/>
      </rPr>
      <t>Blok 5</t>
    </r>
    <r>
      <rPr>
        <b/>
        <sz val="10"/>
        <color rgb="FFFF0000"/>
        <rFont val="Calibri"/>
        <family val="2"/>
        <charset val="238"/>
        <scheme val="minor"/>
      </rPr>
      <t>*</t>
    </r>
    <r>
      <rPr>
        <b/>
        <sz val="10"/>
        <color rgb="FF222222"/>
        <rFont val="Calibri"/>
        <family val="2"/>
        <charset val="238"/>
        <scheme val="minor"/>
      </rPr>
      <t xml:space="preserve">: </t>
    </r>
    <r>
      <rPr>
        <sz val="10"/>
        <color rgb="FF222222"/>
        <rFont val="Calibri"/>
        <family val="2"/>
        <charset val="238"/>
        <scheme val="minor"/>
      </rPr>
      <t>(Projektowanie użytkowych systemów informatycznych /
 Projektowanie rozwiązań opartych na przetwarzaniu danych)</t>
    </r>
  </si>
  <si>
    <r>
      <rPr>
        <b/>
        <sz val="10"/>
        <rFont val="Calibri"/>
        <family val="2"/>
        <charset val="238"/>
        <scheme val="minor"/>
      </rPr>
      <t>Blok 6</t>
    </r>
    <r>
      <rPr>
        <b/>
        <sz val="10"/>
        <color rgb="FFFF0000"/>
        <rFont val="Calibri"/>
        <family val="2"/>
        <charset val="238"/>
        <scheme val="minor"/>
      </rPr>
      <t>*</t>
    </r>
    <r>
      <rPr>
        <b/>
        <sz val="10"/>
        <rFont val="Calibri"/>
        <family val="2"/>
        <charset val="238"/>
        <scheme val="minor"/>
      </rPr>
      <t xml:space="preserve">: </t>
    </r>
    <r>
      <rPr>
        <sz val="10"/>
        <rFont val="Calibri"/>
        <family val="2"/>
        <charset val="238"/>
        <scheme val="minor"/>
      </rPr>
      <t>(Zintegrowane systemy produkcyjne / Informatyczne systemy kontroli jakości)</t>
    </r>
  </si>
  <si>
    <t>Zaawansowane systemy raportowania</t>
  </si>
  <si>
    <t>Systemy sterowania w chłodnictwie i klimatyzacji</t>
  </si>
  <si>
    <t>Organizacja zespołów projektowych**</t>
  </si>
  <si>
    <t>Przetwarzanie i analiza obrazu</t>
  </si>
  <si>
    <t>Systemy wbudowane i mikrosterowniki</t>
  </si>
  <si>
    <t>Seminarium dyplomowe 1</t>
  </si>
  <si>
    <t>SEMESTR III</t>
  </si>
  <si>
    <t>Projektowanie i symulacja układów mechanicznych</t>
  </si>
  <si>
    <r>
      <rPr>
        <b/>
        <sz val="10"/>
        <rFont val="Calibri"/>
        <family val="2"/>
        <charset val="238"/>
        <scheme val="minor"/>
      </rPr>
      <t>Blok 7*:</t>
    </r>
    <r>
      <rPr>
        <sz val="10"/>
        <rFont val="Calibri"/>
        <family val="2"/>
        <charset val="238"/>
        <scheme val="minor"/>
      </rPr>
      <t xml:space="preserve"> (Techniki eksploracyjnej i predykcyjnej analizy danych przemysłowych / Statystyczne modelowanie procesów przemysłowych) </t>
    </r>
  </si>
  <si>
    <t>Komunikacja i kultura biznesu**</t>
  </si>
  <si>
    <r>
      <rPr>
        <b/>
        <sz val="10"/>
        <rFont val="Calibri"/>
        <family val="2"/>
        <charset val="238"/>
        <scheme val="minor"/>
      </rPr>
      <t>Blok 8*:</t>
    </r>
    <r>
      <rPr>
        <sz val="10"/>
        <rFont val="Calibri"/>
        <family val="2"/>
        <charset val="238"/>
        <scheme val="minor"/>
      </rPr>
      <t xml:space="preserve"> (Cyfrowe platformy komunikacji w przemyśle/ Przemysłowe systemy sieciowe)</t>
    </r>
  </si>
  <si>
    <r>
      <rPr>
        <b/>
        <sz val="10"/>
        <rFont val="Calibri"/>
        <family val="2"/>
        <charset val="238"/>
        <scheme val="minor"/>
      </rPr>
      <t xml:space="preserve">Blok 9*: </t>
    </r>
    <r>
      <rPr>
        <sz val="10"/>
        <rFont val="Calibri"/>
        <family val="2"/>
        <charset val="238"/>
        <scheme val="minor"/>
      </rPr>
      <t>(Cyfrowe bliźniaki w automatyce/Sensoryka przemysłowa i akwizycja danych)</t>
    </r>
  </si>
  <si>
    <t>Seminarium dyplomowe 2</t>
  </si>
  <si>
    <t>Praca magisterska i egzamin dyplomowy</t>
  </si>
  <si>
    <t xml:space="preserve">Ogółem godzin </t>
  </si>
  <si>
    <t>Udział procentowy w całości godzin</t>
  </si>
  <si>
    <r>
      <t xml:space="preserve">* </t>
    </r>
    <r>
      <rPr>
        <sz val="10"/>
        <rFont val="Calibri"/>
        <family val="2"/>
        <charset val="238"/>
        <scheme val="minor"/>
      </rPr>
      <t>przedmiot do wyboru</t>
    </r>
  </si>
  <si>
    <t>**Przedmiot humanistyczny</t>
  </si>
  <si>
    <t>Zarządzanie działalnością gospodarczą**</t>
  </si>
  <si>
    <t>Język angielski specjalistyczny</t>
  </si>
  <si>
    <t>Kierunek informatyka przemysłowa, studia stacjonarne drugiego 
stopnia, profil ogólnoakademicki.  Plan studiów zgodny z Uchwałą nr 27/2025-2026 Senatu UP w Lublinie z dnia 24 kwietnia 2026 r. Obowiązuje od naboru 2026/2027 zał.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</si>
</sst>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&quot; zł&quot;_-;\-* #,##0.00&quot; zł&quot;_-;_-* \-??&quot; zł&quot;_-;_-@_-"/>
    <numFmt numFmtId="166" formatCode="0.0%"/>
  </numFmts>
  <fonts count="9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222222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5" fontId="2" fillId="0" borderId="0"/>
    <xf numFmtId="164" fontId="2" fillId="0" borderId="0"/>
  </cellStyleXfs>
  <cellXfs count="63">
    <xf numFmtId="0" fontId="0" fillId="0" borderId="0" xfId="0"/>
    <xf numFmtId="0" fontId="3" fillId="0" borderId="3" xfId="0" applyFont="1" applyBorder="1" applyAlignment="1">
      <alignment vertical="center" wrapText="1"/>
    </xf>
    <xf numFmtId="1" fontId="4" fillId="0" borderId="3" xfId="1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center" wrapText="1"/>
    </xf>
    <xf numFmtId="1" fontId="4" fillId="0" borderId="3" xfId="1" applyNumberFormat="1" applyFont="1" applyBorder="1" applyAlignment="1">
      <alignment horizontal="left" vertical="center" wrapText="1"/>
    </xf>
    <xf numFmtId="1" fontId="4" fillId="0" borderId="0" xfId="1" applyNumberFormat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12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" fontId="4" fillId="0" borderId="9" xfId="1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1" fontId="3" fillId="0" borderId="2" xfId="1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0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3" fillId="0" borderId="11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1" fontId="4" fillId="0" borderId="0" xfId="1" applyNumberFormat="1" applyFont="1" applyAlignment="1">
      <alignment horizontal="center" vertical="center" wrapText="1"/>
    </xf>
    <xf numFmtId="1" fontId="4" fillId="0" borderId="0" xfId="1" applyNumberFormat="1" applyFont="1" applyAlignment="1">
      <alignment vertical="center" wrapText="1"/>
    </xf>
    <xf numFmtId="164" fontId="4" fillId="0" borderId="3" xfId="1" applyNumberFormat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 wrapText="1"/>
    </xf>
    <xf numFmtId="2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" xfId="1" applyFont="1" applyBorder="1" applyAlignment="1">
      <alignment vertical="center" wrapText="1"/>
    </xf>
    <xf numFmtId="1" fontId="3" fillId="0" borderId="4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2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1" fontId="3" fillId="0" borderId="0" xfId="1" applyNumberFormat="1" applyFont="1" applyAlignment="1">
      <alignment vertical="center" wrapText="1"/>
    </xf>
    <xf numFmtId="166" fontId="3" fillId="0" borderId="0" xfId="1" applyNumberFormat="1" applyFont="1" applyAlignment="1">
      <alignment vertical="center" wrapText="1"/>
    </xf>
    <xf numFmtId="0" fontId="4" fillId="0" borderId="13" xfId="1" applyFont="1" applyBorder="1" applyAlignment="1">
      <alignment vertical="center" wrapText="1"/>
    </xf>
    <xf numFmtId="1" fontId="3" fillId="0" borderId="14" xfId="1" applyNumberFormat="1" applyFont="1" applyBorder="1" applyAlignment="1">
      <alignment horizontal="center" vertical="center" wrapText="1"/>
    </xf>
    <xf numFmtId="1" fontId="4" fillId="0" borderId="14" xfId="1" applyNumberFormat="1" applyFont="1" applyBorder="1" applyAlignment="1">
      <alignment horizontal="center" vertical="center" wrapText="1"/>
    </xf>
    <xf numFmtId="0" fontId="4" fillId="0" borderId="15" xfId="1" applyFont="1" applyBorder="1" applyAlignment="1">
      <alignment vertical="center" wrapText="1"/>
    </xf>
    <xf numFmtId="0" fontId="4" fillId="0" borderId="3" xfId="1" applyFont="1" applyBorder="1" applyAlignment="1">
      <alignment horizontal="center" vertical="center" wrapText="1"/>
    </xf>
    <xf numFmtId="165" fontId="4" fillId="0" borderId="3" xfId="3" applyFont="1" applyBorder="1" applyAlignment="1">
      <alignment horizontal="center" vertical="center" textRotation="90" wrapText="1"/>
    </xf>
    <xf numFmtId="49" fontId="4" fillId="0" borderId="3" xfId="3" applyNumberFormat="1" applyFont="1" applyBorder="1" applyAlignment="1">
      <alignment horizontal="center" vertical="center" textRotation="90" wrapText="1"/>
    </xf>
    <xf numFmtId="1" fontId="4" fillId="0" borderId="16" xfId="1" applyNumberFormat="1" applyFont="1" applyBorder="1" applyAlignment="1">
      <alignment horizontal="center" vertical="center" wrapText="1"/>
    </xf>
    <xf numFmtId="0" fontId="4" fillId="0" borderId="17" xfId="1" applyFont="1" applyBorder="1" applyAlignment="1">
      <alignment vertical="center" wrapText="1"/>
    </xf>
    <xf numFmtId="0" fontId="4" fillId="0" borderId="18" xfId="1" applyFont="1" applyBorder="1" applyAlignment="1">
      <alignment horizontal="right" vertical="center" wrapText="1"/>
    </xf>
    <xf numFmtId="0" fontId="4" fillId="0" borderId="19" xfId="1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1" fontId="3" fillId="0" borderId="21" xfId="0" applyNumberFormat="1" applyFont="1" applyBorder="1" applyAlignment="1">
      <alignment horizontal="center" vertical="center" wrapText="1"/>
    </xf>
    <xf numFmtId="1" fontId="3" fillId="0" borderId="22" xfId="0" applyNumberFormat="1" applyFont="1" applyBorder="1" applyAlignment="1">
      <alignment horizontal="center" vertical="center" wrapText="1"/>
    </xf>
    <xf numFmtId="1" fontId="3" fillId="0" borderId="3" xfId="1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/>
    <xf numFmtId="1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" fontId="3" fillId="0" borderId="3" xfId="1" applyNumberFormat="1" applyFont="1" applyBorder="1" applyAlignment="1">
      <alignment horizontal="center" vertical="center" wrapText="1"/>
    </xf>
  </cellXfs>
  <cellStyles count="5">
    <cellStyle name="Normalny" xfId="0" builtinId="0"/>
    <cellStyle name="Normalny 2" xfId="1" xr:uid="{00000000-0005-0000-0000-000001000000}"/>
    <cellStyle name="Normalny 3 2" xfId="2" xr:uid="{00000000-0005-0000-0000-000002000000}"/>
    <cellStyle name="Walutowy 2" xfId="3" xr:uid="{00000000-0005-0000-0000-000003000000}"/>
    <cellStyle name="Walutowy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T43"/>
  <sheetViews>
    <sheetView tabSelected="1" zoomScale="136" zoomScaleNormal="136" workbookViewId="0">
      <selection activeCell="A2" sqref="A2:J2"/>
    </sheetView>
  </sheetViews>
  <sheetFormatPr defaultColWidth="10.625" defaultRowHeight="12.75"/>
  <cols>
    <col min="1" max="1" width="48.875" style="32" customWidth="1"/>
    <col min="2" max="2" width="4.25" style="32" bestFit="1" customWidth="1"/>
    <col min="3" max="3" width="3" style="32" bestFit="1" customWidth="1"/>
    <col min="4" max="4" width="4.25" style="32" bestFit="1" customWidth="1"/>
    <col min="5" max="6" width="3.875" style="32" bestFit="1" customWidth="1"/>
    <col min="7" max="7" width="4.25" style="32" bestFit="1" customWidth="1"/>
    <col min="8" max="8" width="3.75" style="32" bestFit="1" customWidth="1"/>
    <col min="9" max="9" width="4.5" style="32" customWidth="1"/>
    <col min="10" max="10" width="4.125" style="32" customWidth="1"/>
    <col min="11" max="11" width="3.625" style="32" customWidth="1"/>
    <col min="12" max="16384" width="10.625" style="32"/>
  </cols>
  <sheetData>
    <row r="1" spans="1:46" ht="15" customHeigh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46" ht="49.5" customHeight="1">
      <c r="A2" s="62" t="s">
        <v>49</v>
      </c>
      <c r="B2" s="62"/>
      <c r="C2" s="62"/>
      <c r="D2" s="62"/>
      <c r="E2" s="62"/>
      <c r="F2" s="62"/>
      <c r="G2" s="62"/>
      <c r="H2" s="62"/>
      <c r="I2" s="62"/>
      <c r="J2" s="62"/>
    </row>
    <row r="3" spans="1:46" ht="78.599999999999994" customHeight="1">
      <c r="A3" s="46" t="s">
        <v>1</v>
      </c>
      <c r="B3" s="2" t="s">
        <v>2</v>
      </c>
      <c r="C3" s="47" t="s">
        <v>3</v>
      </c>
      <c r="D3" s="47" t="s">
        <v>4</v>
      </c>
      <c r="E3" s="47" t="s">
        <v>5</v>
      </c>
      <c r="F3" s="48" t="s">
        <v>6</v>
      </c>
      <c r="G3" s="48" t="s">
        <v>7</v>
      </c>
      <c r="H3" s="47" t="s">
        <v>8</v>
      </c>
      <c r="I3" s="47" t="s">
        <v>9</v>
      </c>
      <c r="J3" s="47" t="s">
        <v>10</v>
      </c>
    </row>
    <row r="4" spans="1:46" s="8" customFormat="1" ht="17.45" customHeight="1">
      <c r="A4" s="50" t="s">
        <v>11</v>
      </c>
      <c r="B4" s="7"/>
      <c r="C4" s="7"/>
      <c r="D4" s="7"/>
      <c r="E4" s="7"/>
      <c r="F4" s="7"/>
      <c r="G4" s="7"/>
      <c r="H4" s="7"/>
      <c r="I4" s="7"/>
      <c r="J4" s="42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</row>
    <row r="5" spans="1:46" s="33" customFormat="1">
      <c r="A5" s="34" t="s">
        <v>48</v>
      </c>
      <c r="B5" s="16">
        <v>1</v>
      </c>
      <c r="C5" s="9" t="s">
        <v>12</v>
      </c>
      <c r="D5" s="10">
        <v>15</v>
      </c>
      <c r="E5" s="17"/>
      <c r="F5" s="17"/>
      <c r="G5" s="17">
        <v>15</v>
      </c>
      <c r="H5" s="10"/>
      <c r="I5" s="10">
        <f t="shared" ref="I5:I14" si="0">ROUNDUP(E5/15,0)</f>
        <v>0</v>
      </c>
      <c r="J5" s="43">
        <f t="shared" ref="J5:J14" si="1">ROUNDUP((F5+G5+H5)/15,0)</f>
        <v>1</v>
      </c>
    </row>
    <row r="6" spans="1:46" s="33" customFormat="1" ht="25.5" customHeight="1">
      <c r="A6" s="34" t="s">
        <v>13</v>
      </c>
      <c r="B6" s="16">
        <v>4</v>
      </c>
      <c r="C6" s="9" t="s">
        <v>12</v>
      </c>
      <c r="D6" s="10">
        <v>45</v>
      </c>
      <c r="E6" s="17">
        <v>15</v>
      </c>
      <c r="F6" s="17">
        <v>10</v>
      </c>
      <c r="G6" s="17">
        <v>20</v>
      </c>
      <c r="H6" s="10"/>
      <c r="I6" s="10">
        <f t="shared" si="0"/>
        <v>1</v>
      </c>
      <c r="J6" s="43">
        <f t="shared" si="1"/>
        <v>2</v>
      </c>
    </row>
    <row r="7" spans="1:46" s="33" customFormat="1" ht="25.5">
      <c r="A7" s="34" t="s">
        <v>14</v>
      </c>
      <c r="B7" s="16">
        <v>4</v>
      </c>
      <c r="C7" s="9" t="s">
        <v>12</v>
      </c>
      <c r="D7" s="10">
        <v>45</v>
      </c>
      <c r="E7" s="17">
        <v>15</v>
      </c>
      <c r="F7" s="18">
        <v>10</v>
      </c>
      <c r="G7" s="18">
        <v>20</v>
      </c>
      <c r="H7" s="10"/>
      <c r="I7" s="10">
        <f t="shared" ref="I7" si="2">ROUNDUP(E7/15,0)</f>
        <v>1</v>
      </c>
      <c r="J7" s="43">
        <f t="shared" ref="J7" si="3">ROUNDUP((F7+G7+H7)/15,0)</f>
        <v>2</v>
      </c>
    </row>
    <row r="8" spans="1:46" s="33" customFormat="1">
      <c r="A8" s="58" t="s">
        <v>15</v>
      </c>
      <c r="B8" s="35">
        <v>4</v>
      </c>
      <c r="C8" s="9" t="s">
        <v>12</v>
      </c>
      <c r="D8" s="10">
        <v>45</v>
      </c>
      <c r="E8" s="9">
        <v>15</v>
      </c>
      <c r="F8" s="36">
        <v>10</v>
      </c>
      <c r="G8" s="36">
        <v>20</v>
      </c>
      <c r="H8" s="10"/>
      <c r="I8" s="10">
        <f t="shared" si="0"/>
        <v>1</v>
      </c>
      <c r="J8" s="43">
        <f t="shared" si="1"/>
        <v>2</v>
      </c>
    </row>
    <row r="9" spans="1:46" s="33" customFormat="1">
      <c r="A9" s="1" t="s">
        <v>16</v>
      </c>
      <c r="B9" s="16">
        <v>4</v>
      </c>
      <c r="C9" s="9" t="s">
        <v>12</v>
      </c>
      <c r="D9" s="10">
        <v>45</v>
      </c>
      <c r="E9" s="17">
        <v>15</v>
      </c>
      <c r="F9" s="17">
        <v>10</v>
      </c>
      <c r="G9" s="17">
        <v>20</v>
      </c>
      <c r="H9" s="10"/>
      <c r="I9" s="10">
        <f t="shared" si="0"/>
        <v>1</v>
      </c>
      <c r="J9" s="43">
        <f t="shared" si="1"/>
        <v>2</v>
      </c>
    </row>
    <row r="10" spans="1:46" s="33" customFormat="1">
      <c r="A10" s="1" t="s">
        <v>17</v>
      </c>
      <c r="B10" s="16">
        <v>4</v>
      </c>
      <c r="C10" s="9" t="s">
        <v>18</v>
      </c>
      <c r="D10" s="10">
        <v>45</v>
      </c>
      <c r="E10" s="10">
        <v>15</v>
      </c>
      <c r="F10" s="10">
        <v>10</v>
      </c>
      <c r="G10" s="10">
        <v>20</v>
      </c>
      <c r="H10" s="10"/>
      <c r="I10" s="10">
        <f t="shared" si="0"/>
        <v>1</v>
      </c>
      <c r="J10" s="43">
        <f t="shared" si="1"/>
        <v>2</v>
      </c>
    </row>
    <row r="11" spans="1:46" s="33" customFormat="1">
      <c r="A11" s="1" t="s">
        <v>19</v>
      </c>
      <c r="B11" s="16">
        <v>3</v>
      </c>
      <c r="C11" s="9" t="s">
        <v>18</v>
      </c>
      <c r="D11" s="10">
        <v>30</v>
      </c>
      <c r="E11" s="10">
        <v>15</v>
      </c>
      <c r="F11" s="10">
        <v>5</v>
      </c>
      <c r="G11" s="10">
        <v>6</v>
      </c>
      <c r="H11" s="10">
        <v>4</v>
      </c>
      <c r="I11" s="10">
        <f t="shared" si="0"/>
        <v>1</v>
      </c>
      <c r="J11" s="43">
        <f t="shared" si="1"/>
        <v>1</v>
      </c>
    </row>
    <row r="12" spans="1:46" s="38" customFormat="1">
      <c r="A12" s="37" t="s">
        <v>20</v>
      </c>
      <c r="B12" s="16">
        <v>2</v>
      </c>
      <c r="C12" s="9" t="s">
        <v>12</v>
      </c>
      <c r="D12" s="10">
        <v>30</v>
      </c>
      <c r="E12" s="17">
        <v>15</v>
      </c>
      <c r="F12" s="17">
        <v>5</v>
      </c>
      <c r="G12" s="17">
        <v>10</v>
      </c>
      <c r="H12" s="10"/>
      <c r="I12" s="10">
        <f t="shared" si="0"/>
        <v>1</v>
      </c>
      <c r="J12" s="43">
        <f t="shared" si="1"/>
        <v>1</v>
      </c>
    </row>
    <row r="13" spans="1:46" s="38" customFormat="1">
      <c r="A13" s="1" t="s">
        <v>21</v>
      </c>
      <c r="B13" s="16">
        <v>2</v>
      </c>
      <c r="C13" s="9" t="s">
        <v>12</v>
      </c>
      <c r="D13" s="10">
        <v>30</v>
      </c>
      <c r="E13" s="17">
        <v>15</v>
      </c>
      <c r="F13" s="17">
        <v>5</v>
      </c>
      <c r="G13" s="17">
        <v>10</v>
      </c>
      <c r="H13" s="10"/>
      <c r="I13" s="10">
        <f t="shared" si="0"/>
        <v>1</v>
      </c>
      <c r="J13" s="43">
        <f t="shared" si="1"/>
        <v>1</v>
      </c>
    </row>
    <row r="14" spans="1:46" s="33" customFormat="1">
      <c r="A14" s="1" t="s">
        <v>22</v>
      </c>
      <c r="B14" s="16">
        <v>2</v>
      </c>
      <c r="C14" s="9" t="s">
        <v>12</v>
      </c>
      <c r="D14" s="10">
        <v>30</v>
      </c>
      <c r="E14" s="17">
        <v>15</v>
      </c>
      <c r="F14" s="17">
        <v>5</v>
      </c>
      <c r="G14" s="17">
        <v>10</v>
      </c>
      <c r="H14" s="10"/>
      <c r="I14" s="10">
        <f t="shared" si="0"/>
        <v>1</v>
      </c>
      <c r="J14" s="43">
        <f t="shared" si="1"/>
        <v>1</v>
      </c>
    </row>
    <row r="15" spans="1:46">
      <c r="A15" s="51" t="s">
        <v>23</v>
      </c>
      <c r="B15" s="11">
        <f>SUM(B5:B14)</f>
        <v>30</v>
      </c>
      <c r="C15" s="12">
        <f>COUNTIF(C5:C14,"e")</f>
        <v>2</v>
      </c>
      <c r="D15" s="11">
        <f t="shared" ref="D15:J15" si="4">SUM(D5:D14)</f>
        <v>360</v>
      </c>
      <c r="E15" s="11">
        <f t="shared" si="4"/>
        <v>135</v>
      </c>
      <c r="F15" s="11">
        <f t="shared" si="4"/>
        <v>70</v>
      </c>
      <c r="G15" s="11">
        <f t="shared" si="4"/>
        <v>151</v>
      </c>
      <c r="H15" s="11">
        <f t="shared" si="4"/>
        <v>4</v>
      </c>
      <c r="I15" s="11">
        <f t="shared" si="4"/>
        <v>9</v>
      </c>
      <c r="J15" s="44">
        <f t="shared" si="4"/>
        <v>15</v>
      </c>
    </row>
    <row r="16" spans="1:46">
      <c r="A16" s="52" t="s">
        <v>24</v>
      </c>
      <c r="B16" s="14"/>
      <c r="C16" s="14"/>
      <c r="D16" s="14"/>
      <c r="E16" s="14"/>
      <c r="F16" s="14"/>
      <c r="G16" s="14"/>
      <c r="H16" s="14"/>
      <c r="I16" s="14"/>
      <c r="J16" s="23"/>
    </row>
    <row r="17" spans="1:10" ht="25.5">
      <c r="A17" s="34" t="s">
        <v>25</v>
      </c>
      <c r="B17" s="15">
        <v>4</v>
      </c>
      <c r="C17" s="9" t="s">
        <v>12</v>
      </c>
      <c r="D17" s="10">
        <v>45</v>
      </c>
      <c r="E17" s="10">
        <v>15</v>
      </c>
      <c r="F17" s="10">
        <v>10</v>
      </c>
      <c r="G17" s="9">
        <v>20</v>
      </c>
      <c r="H17" s="10"/>
      <c r="I17" s="10">
        <f t="shared" ref="I17:I27" si="5">ROUNDUP(E17/15,0)</f>
        <v>1</v>
      </c>
      <c r="J17" s="43">
        <f t="shared" ref="J17:J27" si="6">ROUNDUP((F17+G17+H17)/15,0)</f>
        <v>2</v>
      </c>
    </row>
    <row r="18" spans="1:10" ht="25.5">
      <c r="A18" s="34" t="s">
        <v>26</v>
      </c>
      <c r="B18" s="15">
        <v>4</v>
      </c>
      <c r="C18" s="9" t="s">
        <v>12</v>
      </c>
      <c r="D18" s="10">
        <v>45</v>
      </c>
      <c r="E18" s="10">
        <v>15</v>
      </c>
      <c r="F18" s="10">
        <v>10</v>
      </c>
      <c r="G18" s="9">
        <v>20</v>
      </c>
      <c r="H18" s="10"/>
      <c r="I18" s="10">
        <f t="shared" si="5"/>
        <v>1</v>
      </c>
      <c r="J18" s="43">
        <f t="shared" si="6"/>
        <v>2</v>
      </c>
    </row>
    <row r="19" spans="1:10" ht="27" customHeight="1">
      <c r="A19" s="57" t="s">
        <v>27</v>
      </c>
      <c r="B19" s="15">
        <v>3</v>
      </c>
      <c r="C19" s="9" t="s">
        <v>18</v>
      </c>
      <c r="D19" s="10">
        <v>30</v>
      </c>
      <c r="E19" s="10">
        <v>15</v>
      </c>
      <c r="F19" s="10">
        <v>5</v>
      </c>
      <c r="G19" s="9">
        <v>10</v>
      </c>
      <c r="H19" s="10"/>
      <c r="I19" s="10">
        <f t="shared" si="5"/>
        <v>1</v>
      </c>
      <c r="J19" s="43">
        <f t="shared" si="6"/>
        <v>1</v>
      </c>
    </row>
    <row r="20" spans="1:10" ht="25.5">
      <c r="A20" s="1" t="s">
        <v>28</v>
      </c>
      <c r="B20" s="16">
        <v>3</v>
      </c>
      <c r="C20" s="9" t="s">
        <v>18</v>
      </c>
      <c r="D20" s="10">
        <v>30</v>
      </c>
      <c r="E20" s="17">
        <v>15</v>
      </c>
      <c r="F20" s="18">
        <v>5</v>
      </c>
      <c r="G20" s="18">
        <v>10</v>
      </c>
      <c r="H20" s="10"/>
      <c r="I20" s="10">
        <f t="shared" si="5"/>
        <v>1</v>
      </c>
      <c r="J20" s="43">
        <f t="shared" si="6"/>
        <v>1</v>
      </c>
    </row>
    <row r="21" spans="1:10">
      <c r="A21" s="34" t="s">
        <v>47</v>
      </c>
      <c r="B21" s="15">
        <v>1</v>
      </c>
      <c r="C21" s="9" t="s">
        <v>12</v>
      </c>
      <c r="D21" s="10">
        <v>15</v>
      </c>
      <c r="E21" s="10">
        <v>15</v>
      </c>
      <c r="F21" s="10"/>
      <c r="G21" s="9"/>
      <c r="H21" s="10"/>
      <c r="I21" s="10">
        <f t="shared" si="5"/>
        <v>1</v>
      </c>
      <c r="J21" s="43">
        <f t="shared" si="6"/>
        <v>0</v>
      </c>
    </row>
    <row r="22" spans="1:10">
      <c r="A22" s="34" t="s">
        <v>29</v>
      </c>
      <c r="B22" s="15">
        <v>2</v>
      </c>
      <c r="C22" s="9" t="s">
        <v>12</v>
      </c>
      <c r="D22" s="10">
        <v>30</v>
      </c>
      <c r="E22" s="10">
        <v>15</v>
      </c>
      <c r="F22" s="10">
        <v>5</v>
      </c>
      <c r="G22" s="9">
        <v>6</v>
      </c>
      <c r="H22" s="10">
        <v>4</v>
      </c>
      <c r="I22" s="10">
        <f t="shared" si="5"/>
        <v>1</v>
      </c>
      <c r="J22" s="43">
        <f t="shared" si="6"/>
        <v>1</v>
      </c>
    </row>
    <row r="23" spans="1:10">
      <c r="A23" s="1" t="s">
        <v>30</v>
      </c>
      <c r="B23" s="15">
        <v>4</v>
      </c>
      <c r="C23" s="9" t="s">
        <v>12</v>
      </c>
      <c r="D23" s="10">
        <v>45</v>
      </c>
      <c r="E23" s="10">
        <v>15</v>
      </c>
      <c r="F23" s="10">
        <v>10</v>
      </c>
      <c r="G23" s="10">
        <v>20</v>
      </c>
      <c r="H23" s="10"/>
      <c r="I23" s="10">
        <f t="shared" si="5"/>
        <v>1</v>
      </c>
      <c r="J23" s="43">
        <f t="shared" si="6"/>
        <v>2</v>
      </c>
    </row>
    <row r="24" spans="1:10">
      <c r="A24" s="1" t="s">
        <v>31</v>
      </c>
      <c r="B24" s="16">
        <v>2</v>
      </c>
      <c r="C24" s="9" t="s">
        <v>12</v>
      </c>
      <c r="D24" s="10">
        <v>30</v>
      </c>
      <c r="E24" s="10">
        <v>15</v>
      </c>
      <c r="F24" s="10">
        <v>5</v>
      </c>
      <c r="G24" s="9">
        <v>10</v>
      </c>
      <c r="H24" s="10"/>
      <c r="I24" s="10">
        <f t="shared" si="5"/>
        <v>1</v>
      </c>
      <c r="J24" s="43">
        <f t="shared" si="6"/>
        <v>1</v>
      </c>
    </row>
    <row r="25" spans="1:10" s="7" customFormat="1">
      <c r="A25" s="1" t="s">
        <v>32</v>
      </c>
      <c r="B25" s="16">
        <v>2</v>
      </c>
      <c r="C25" s="9" t="s">
        <v>12</v>
      </c>
      <c r="D25" s="10">
        <v>30</v>
      </c>
      <c r="E25" s="10">
        <v>15</v>
      </c>
      <c r="F25" s="10">
        <v>5</v>
      </c>
      <c r="G25" s="10">
        <v>10</v>
      </c>
      <c r="H25" s="10"/>
      <c r="I25" s="10">
        <f t="shared" si="5"/>
        <v>1</v>
      </c>
      <c r="J25" s="43">
        <f t="shared" si="6"/>
        <v>1</v>
      </c>
    </row>
    <row r="26" spans="1:10" s="7" customFormat="1">
      <c r="A26" s="53" t="s">
        <v>33</v>
      </c>
      <c r="B26" s="54">
        <v>4</v>
      </c>
      <c r="C26" s="9" t="s">
        <v>12</v>
      </c>
      <c r="D26" s="10">
        <v>45</v>
      </c>
      <c r="E26" s="10">
        <v>15</v>
      </c>
      <c r="F26" s="10">
        <v>10</v>
      </c>
      <c r="G26" s="10">
        <v>20</v>
      </c>
      <c r="H26" s="10"/>
      <c r="I26" s="10">
        <f t="shared" si="5"/>
        <v>1</v>
      </c>
      <c r="J26" s="43">
        <f t="shared" si="6"/>
        <v>2</v>
      </c>
    </row>
    <row r="27" spans="1:10" s="7" customFormat="1">
      <c r="A27" s="1" t="s">
        <v>34</v>
      </c>
      <c r="B27" s="55">
        <v>1</v>
      </c>
      <c r="C27" s="9" t="s">
        <v>12</v>
      </c>
      <c r="D27" s="10">
        <v>15</v>
      </c>
      <c r="E27" s="10"/>
      <c r="F27" s="59"/>
      <c r="G27" s="10">
        <v>15</v>
      </c>
      <c r="H27" s="10"/>
      <c r="I27" s="10">
        <f t="shared" si="5"/>
        <v>0</v>
      </c>
      <c r="J27" s="43">
        <f t="shared" si="6"/>
        <v>1</v>
      </c>
    </row>
    <row r="28" spans="1:10">
      <c r="A28" s="51" t="s">
        <v>23</v>
      </c>
      <c r="B28" s="11">
        <f>SUM(B17:B27)</f>
        <v>30</v>
      </c>
      <c r="C28" s="12">
        <f>COUNTIF(C17:C27,"e")</f>
        <v>2</v>
      </c>
      <c r="D28" s="11">
        <f t="shared" ref="D28:J28" si="7">SUM(D17:D27)</f>
        <v>360</v>
      </c>
      <c r="E28" s="11">
        <f t="shared" si="7"/>
        <v>150</v>
      </c>
      <c r="F28" s="11">
        <f t="shared" si="7"/>
        <v>65</v>
      </c>
      <c r="G28" s="11">
        <f t="shared" si="7"/>
        <v>141</v>
      </c>
      <c r="H28" s="11">
        <f t="shared" si="7"/>
        <v>4</v>
      </c>
      <c r="I28" s="11">
        <f t="shared" si="7"/>
        <v>10</v>
      </c>
      <c r="J28" s="44">
        <f t="shared" si="7"/>
        <v>14</v>
      </c>
    </row>
    <row r="29" spans="1:10" s="33" customFormat="1">
      <c r="A29" s="52" t="s">
        <v>35</v>
      </c>
      <c r="B29" s="19"/>
      <c r="C29" s="19"/>
      <c r="D29" s="19"/>
      <c r="E29" s="19"/>
      <c r="F29" s="19"/>
      <c r="G29" s="19"/>
      <c r="H29" s="19"/>
      <c r="I29" s="19"/>
      <c r="J29" s="45"/>
    </row>
    <row r="30" spans="1:10" s="33" customFormat="1">
      <c r="A30" s="34" t="s">
        <v>36</v>
      </c>
      <c r="B30" s="16">
        <v>3</v>
      </c>
      <c r="C30" s="9" t="s">
        <v>18</v>
      </c>
      <c r="D30" s="10">
        <v>30</v>
      </c>
      <c r="E30" s="10">
        <v>15</v>
      </c>
      <c r="F30" s="10">
        <v>5</v>
      </c>
      <c r="G30" s="9">
        <v>10</v>
      </c>
      <c r="H30" s="10"/>
      <c r="I30" s="10">
        <f t="shared" ref="I30:I36" si="8">ROUNDUP(E30/15,0)</f>
        <v>1</v>
      </c>
      <c r="J30" s="43">
        <f t="shared" ref="J30:J36" si="9">ROUNDUP((F30+G30+H30)/15,0)</f>
        <v>1</v>
      </c>
    </row>
    <row r="31" spans="1:10" s="33" customFormat="1" ht="30" customHeight="1">
      <c r="A31" s="1" t="s">
        <v>37</v>
      </c>
      <c r="B31" s="16">
        <v>3</v>
      </c>
      <c r="C31" s="9" t="s">
        <v>18</v>
      </c>
      <c r="D31" s="10">
        <v>30</v>
      </c>
      <c r="E31" s="10">
        <v>15</v>
      </c>
      <c r="F31" s="10">
        <v>5</v>
      </c>
      <c r="G31" s="9">
        <v>10</v>
      </c>
      <c r="H31" s="10"/>
      <c r="I31" s="10">
        <f t="shared" si="8"/>
        <v>1</v>
      </c>
      <c r="J31" s="43">
        <f t="shared" si="9"/>
        <v>1</v>
      </c>
    </row>
    <row r="32" spans="1:10" s="33" customFormat="1">
      <c r="A32" s="34" t="s">
        <v>38</v>
      </c>
      <c r="B32" s="15">
        <v>2</v>
      </c>
      <c r="C32" s="9" t="s">
        <v>12</v>
      </c>
      <c r="D32" s="10">
        <v>30</v>
      </c>
      <c r="E32" s="9">
        <v>15</v>
      </c>
      <c r="F32" s="9">
        <v>5</v>
      </c>
      <c r="G32" s="9">
        <v>10</v>
      </c>
      <c r="H32" s="10"/>
      <c r="I32" s="10">
        <f t="shared" si="8"/>
        <v>1</v>
      </c>
      <c r="J32" s="43">
        <f t="shared" si="9"/>
        <v>1</v>
      </c>
    </row>
    <row r="33" spans="1:10" s="33" customFormat="1" ht="25.5">
      <c r="A33" s="1" t="s">
        <v>39</v>
      </c>
      <c r="B33" s="16">
        <v>3</v>
      </c>
      <c r="C33" s="9" t="s">
        <v>12</v>
      </c>
      <c r="D33" s="10">
        <v>30</v>
      </c>
      <c r="E33" s="10">
        <v>15</v>
      </c>
      <c r="F33" s="10">
        <v>5</v>
      </c>
      <c r="G33" s="10">
        <v>10</v>
      </c>
      <c r="H33" s="10"/>
      <c r="I33" s="10">
        <f t="shared" si="8"/>
        <v>1</v>
      </c>
      <c r="J33" s="43">
        <f t="shared" si="9"/>
        <v>1</v>
      </c>
    </row>
    <row r="34" spans="1:10" s="33" customFormat="1" ht="25.5">
      <c r="A34" s="1" t="s">
        <v>40</v>
      </c>
      <c r="B34" s="22">
        <v>2</v>
      </c>
      <c r="C34" s="20" t="s">
        <v>12</v>
      </c>
      <c r="D34" s="10">
        <v>30</v>
      </c>
      <c r="E34" s="21">
        <v>15</v>
      </c>
      <c r="F34" s="21">
        <v>5</v>
      </c>
      <c r="G34" s="21">
        <v>10</v>
      </c>
      <c r="H34" s="21"/>
      <c r="I34" s="56">
        <f>ROUNDUP(E34/15,0)</f>
        <v>1</v>
      </c>
      <c r="J34" s="56">
        <f>ROUNDUP((F34+G34+H34)/15,0)</f>
        <v>1</v>
      </c>
    </row>
    <row r="35" spans="1:10" s="33" customFormat="1">
      <c r="A35" s="1" t="s">
        <v>41</v>
      </c>
      <c r="B35" s="16">
        <v>2</v>
      </c>
      <c r="C35" s="9" t="s">
        <v>12</v>
      </c>
      <c r="D35" s="10">
        <v>30</v>
      </c>
      <c r="E35" s="9"/>
      <c r="F35" s="60"/>
      <c r="G35" s="9">
        <v>30</v>
      </c>
      <c r="H35" s="10"/>
      <c r="I35" s="10">
        <f t="shared" si="8"/>
        <v>0</v>
      </c>
      <c r="J35" s="43">
        <f t="shared" si="9"/>
        <v>2</v>
      </c>
    </row>
    <row r="36" spans="1:10" s="33" customFormat="1">
      <c r="A36" s="1" t="s">
        <v>42</v>
      </c>
      <c r="B36" s="16">
        <v>15</v>
      </c>
      <c r="C36" s="9" t="s">
        <v>18</v>
      </c>
      <c r="D36" s="10">
        <v>0</v>
      </c>
      <c r="E36" s="9"/>
      <c r="F36" s="9"/>
      <c r="G36" s="9"/>
      <c r="H36" s="10"/>
      <c r="I36" s="10">
        <f t="shared" si="8"/>
        <v>0</v>
      </c>
      <c r="J36" s="43">
        <f t="shared" si="9"/>
        <v>0</v>
      </c>
    </row>
    <row r="37" spans="1:10" s="33" customFormat="1">
      <c r="A37" s="51" t="s">
        <v>23</v>
      </c>
      <c r="B37" s="11">
        <f>SUM(B30:B36)</f>
        <v>30</v>
      </c>
      <c r="C37" s="12">
        <f>COUNTIF(C30:C36,"e")</f>
        <v>3</v>
      </c>
      <c r="D37" s="11">
        <f t="shared" ref="D37:J37" si="10">SUM(D30:D36)</f>
        <v>180</v>
      </c>
      <c r="E37" s="11">
        <f t="shared" si="10"/>
        <v>75</v>
      </c>
      <c r="F37" s="11">
        <f t="shared" si="10"/>
        <v>25</v>
      </c>
      <c r="G37" s="11">
        <f t="shared" si="10"/>
        <v>80</v>
      </c>
      <c r="H37" s="11">
        <f t="shared" si="10"/>
        <v>0</v>
      </c>
      <c r="I37" s="13">
        <f t="shared" si="10"/>
        <v>5</v>
      </c>
      <c r="J37" s="2">
        <f t="shared" si="10"/>
        <v>7</v>
      </c>
    </row>
    <row r="38" spans="1:10" s="7" customFormat="1">
      <c r="A38" s="3" t="s">
        <v>43</v>
      </c>
      <c r="B38" s="11">
        <f>+B37+B28+B15</f>
        <v>90</v>
      </c>
      <c r="C38" s="11">
        <f t="shared" ref="C38:H38" si="11">+C37+C28+C15</f>
        <v>7</v>
      </c>
      <c r="D38" s="11">
        <f t="shared" si="11"/>
        <v>900</v>
      </c>
      <c r="E38" s="49">
        <f t="shared" si="11"/>
        <v>360</v>
      </c>
      <c r="F38" s="49">
        <f t="shared" si="11"/>
        <v>160</v>
      </c>
      <c r="G38" s="49">
        <f t="shared" si="11"/>
        <v>372</v>
      </c>
      <c r="H38" s="49">
        <f t="shared" si="11"/>
        <v>8</v>
      </c>
      <c r="I38" s="25"/>
      <c r="J38" s="25"/>
    </row>
    <row r="39" spans="1:10">
      <c r="A39" s="4" t="s">
        <v>44</v>
      </c>
      <c r="B39" s="26"/>
      <c r="C39" s="25"/>
      <c r="D39" s="25"/>
      <c r="E39" s="27">
        <f>(E38/D38)*100</f>
        <v>40</v>
      </c>
      <c r="F39" s="28">
        <f>(F38/D38)*100</f>
        <v>17.777777777777779</v>
      </c>
      <c r="G39" s="29">
        <f>+(G38/D38)*100</f>
        <v>41.333333333333336</v>
      </c>
      <c r="H39" s="29">
        <f>+(H38/D38)*100</f>
        <v>0.88888888888888884</v>
      </c>
      <c r="I39" s="24"/>
      <c r="J39" s="24"/>
    </row>
    <row r="40" spans="1:10">
      <c r="A40" s="5" t="s">
        <v>45</v>
      </c>
      <c r="B40" s="26"/>
      <c r="C40" s="25"/>
      <c r="D40" s="25"/>
      <c r="E40" s="30"/>
      <c r="F40" s="30"/>
      <c r="G40" s="30"/>
      <c r="H40" s="31"/>
      <c r="I40" s="24"/>
      <c r="J40" s="24"/>
    </row>
    <row r="41" spans="1:10">
      <c r="A41" s="39" t="s">
        <v>46</v>
      </c>
      <c r="B41" s="40"/>
      <c r="C41" s="6"/>
      <c r="D41" s="6"/>
      <c r="E41" s="6"/>
      <c r="F41" s="6"/>
      <c r="G41" s="6"/>
      <c r="H41" s="6"/>
      <c r="I41" s="6"/>
      <c r="J41" s="6"/>
    </row>
    <row r="43" spans="1:10">
      <c r="D43" s="41"/>
    </row>
  </sheetData>
  <mergeCells count="2">
    <mergeCell ref="A1:J1"/>
    <mergeCell ref="A2:J2"/>
  </mergeCells>
  <printOptions horizontalCentered="1"/>
  <pageMargins left="0.25" right="0.25" top="0.75" bottom="0.75" header="0.3" footer="0.3"/>
  <pageSetup paperSize="9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0320F99DA2604082520877C105404A" ma:contentTypeVersion="4" ma:contentTypeDescription="Utwórz nowy dokument." ma:contentTypeScope="" ma:versionID="190921af8f6fa6dc77561a978e135bb7">
  <xsd:schema xmlns:xsd="http://www.w3.org/2001/XMLSchema" xmlns:xs="http://www.w3.org/2001/XMLSchema" xmlns:p="http://schemas.microsoft.com/office/2006/metadata/properties" xmlns:ns2="93a30d41-12e4-4d40-b279-2d6cf22d85e7" targetNamespace="http://schemas.microsoft.com/office/2006/metadata/properties" ma:root="true" ma:fieldsID="74f05dd71e3f189441e2dd58f78a504a" ns2:_="">
    <xsd:import namespace="93a30d41-12e4-4d40-b279-2d6cf22d85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30d41-12e4-4d40-b279-2d6cf22d85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91CDCE-127C-45D7-B491-DD3372E07F92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93a30d41-12e4-4d40-b279-2d6cf22d85e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B4490D7-F41A-409A-8AB4-0FCEB5EBC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E85B48-49C4-4911-B0CA-919B98EDC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a30d41-12e4-4d40-b279-2d6cf22d85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IBO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CIBI</dc:creator>
  <cp:keywords/>
  <dc:description/>
  <cp:lastModifiedBy>Danuta Sawa</cp:lastModifiedBy>
  <cp:revision/>
  <dcterms:created xsi:type="dcterms:W3CDTF">2020-05-15T09:04:33Z</dcterms:created>
  <dcterms:modified xsi:type="dcterms:W3CDTF">2026-04-29T06:58:19Z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0x010100D80320F99DA2604082520877C105404A</vt:lpwstr>
  </property>
</Properties>
</file>