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KR27\Desktop\Program studiów 20242025\"/>
    </mc:Choice>
  </mc:AlternateContent>
  <bookViews>
    <workbookView xWindow="0" yWindow="0" windowWidth="16380" windowHeight="8196" tabRatio="500"/>
  </bookViews>
  <sheets>
    <sheet name="semestr I-VII" sheetId="1" r:id="rId1"/>
    <sheet name="ZiIPS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5" i="2" l="1"/>
  <c r="I35" i="2"/>
  <c r="D35" i="2"/>
  <c r="J34" i="2"/>
  <c r="I34" i="2"/>
  <c r="D34" i="2"/>
  <c r="J33" i="2"/>
  <c r="I33" i="2"/>
  <c r="D33" i="2"/>
  <c r="J32" i="2"/>
  <c r="I32" i="2"/>
  <c r="D32" i="2"/>
  <c r="E28" i="2"/>
  <c r="H27" i="2"/>
  <c r="G27" i="2"/>
  <c r="F27" i="2"/>
  <c r="J27" i="2" s="1"/>
  <c r="E27" i="2"/>
  <c r="C27" i="2"/>
  <c r="B27" i="2"/>
  <c r="J26" i="2"/>
  <c r="I26" i="2"/>
  <c r="D26" i="2"/>
  <c r="J25" i="2"/>
  <c r="I25" i="2"/>
  <c r="D25" i="2"/>
  <c r="J24" i="2"/>
  <c r="I24" i="2"/>
  <c r="D24" i="2"/>
  <c r="J23" i="2"/>
  <c r="I23" i="2"/>
  <c r="D23" i="2"/>
  <c r="J22" i="2"/>
  <c r="I22" i="2"/>
  <c r="I27" i="2" s="1"/>
  <c r="D22" i="2"/>
  <c r="D27" i="2" s="1"/>
  <c r="H20" i="2"/>
  <c r="G20" i="2"/>
  <c r="F20" i="2"/>
  <c r="J20" i="2" s="1"/>
  <c r="E20" i="2"/>
  <c r="C20" i="2"/>
  <c r="B20" i="2"/>
  <c r="J19" i="2"/>
  <c r="I19" i="2"/>
  <c r="D19" i="2"/>
  <c r="J18" i="2"/>
  <c r="I18" i="2"/>
  <c r="D18" i="2"/>
  <c r="J17" i="2"/>
  <c r="I17" i="2"/>
  <c r="D17" i="2"/>
  <c r="J16" i="2"/>
  <c r="I16" i="2"/>
  <c r="D16" i="2"/>
  <c r="J15" i="2"/>
  <c r="I15" i="2"/>
  <c r="D15" i="2"/>
  <c r="J14" i="2"/>
  <c r="I14" i="2"/>
  <c r="D14" i="2"/>
  <c r="J13" i="2"/>
  <c r="I13" i="2"/>
  <c r="I20" i="2" s="1"/>
  <c r="D13" i="2"/>
  <c r="D20" i="2" s="1"/>
  <c r="H11" i="2"/>
  <c r="H28" i="2" s="1"/>
  <c r="G11" i="2"/>
  <c r="G28" i="2" s="1"/>
  <c r="F11" i="2"/>
  <c r="F28" i="2" s="1"/>
  <c r="E11" i="2"/>
  <c r="C11" i="2"/>
  <c r="C28" i="2" s="1"/>
  <c r="B11" i="2"/>
  <c r="B28" i="2" s="1"/>
  <c r="J10" i="2"/>
  <c r="I10" i="2"/>
  <c r="D10" i="2"/>
  <c r="J9" i="2"/>
  <c r="I9" i="2"/>
  <c r="D9" i="2"/>
  <c r="J8" i="2"/>
  <c r="I8" i="2"/>
  <c r="D8" i="2"/>
  <c r="J7" i="2"/>
  <c r="I7" i="2"/>
  <c r="D7" i="2"/>
  <c r="J6" i="2"/>
  <c r="I6" i="2"/>
  <c r="D6" i="2"/>
  <c r="J5" i="2"/>
  <c r="I5" i="2"/>
  <c r="I11" i="2" s="1"/>
  <c r="D5" i="2"/>
  <c r="D11" i="2" s="1"/>
  <c r="D28" i="2" s="1"/>
  <c r="J4" i="2"/>
  <c r="J11" i="2" s="1"/>
  <c r="I4" i="2"/>
  <c r="D4" i="2"/>
  <c r="J97" i="1"/>
  <c r="I97" i="1"/>
  <c r="D97" i="1"/>
  <c r="J96" i="1"/>
  <c r="I96" i="1"/>
  <c r="D96" i="1"/>
  <c r="J95" i="1"/>
  <c r="I95" i="1"/>
  <c r="D95" i="1"/>
  <c r="J94" i="1"/>
  <c r="I94" i="1"/>
  <c r="D94" i="1"/>
  <c r="G86" i="1"/>
  <c r="C86" i="1"/>
  <c r="H85" i="1"/>
  <c r="G85" i="1"/>
  <c r="F85" i="1"/>
  <c r="J85" i="1" s="1"/>
  <c r="E85" i="1"/>
  <c r="C85" i="1"/>
  <c r="B85" i="1"/>
  <c r="J84" i="1"/>
  <c r="I84" i="1"/>
  <c r="D84" i="1"/>
  <c r="J83" i="1"/>
  <c r="I83" i="1"/>
  <c r="D83" i="1"/>
  <c r="J82" i="1"/>
  <c r="I82" i="1"/>
  <c r="D82" i="1"/>
  <c r="J81" i="1"/>
  <c r="I81" i="1"/>
  <c r="D81" i="1"/>
  <c r="J80" i="1"/>
  <c r="I80" i="1"/>
  <c r="D80" i="1"/>
  <c r="J79" i="1"/>
  <c r="I79" i="1"/>
  <c r="I85" i="1" s="1"/>
  <c r="D79" i="1"/>
  <c r="D85" i="1" s="1"/>
  <c r="J78" i="1"/>
  <c r="I78" i="1"/>
  <c r="D78" i="1"/>
  <c r="H76" i="1"/>
  <c r="G76" i="1"/>
  <c r="F76" i="1"/>
  <c r="J76" i="1" s="1"/>
  <c r="E76" i="1"/>
  <c r="C76" i="1"/>
  <c r="B76" i="1"/>
  <c r="J75" i="1"/>
  <c r="I75" i="1"/>
  <c r="D75" i="1"/>
  <c r="J74" i="1"/>
  <c r="D74" i="1"/>
  <c r="J73" i="1"/>
  <c r="I73" i="1"/>
  <c r="D73" i="1"/>
  <c r="J72" i="1"/>
  <c r="I72" i="1"/>
  <c r="D72" i="1"/>
  <c r="J71" i="1"/>
  <c r="I71" i="1"/>
  <c r="D71" i="1"/>
  <c r="J70" i="1"/>
  <c r="I70" i="1"/>
  <c r="D70" i="1"/>
  <c r="J69" i="1"/>
  <c r="I69" i="1"/>
  <c r="D69" i="1"/>
  <c r="J68" i="1"/>
  <c r="I68" i="1"/>
  <c r="D68" i="1"/>
  <c r="J67" i="1"/>
  <c r="I67" i="1"/>
  <c r="I76" i="1" s="1"/>
  <c r="D67" i="1"/>
  <c r="D76" i="1" s="1"/>
  <c r="H65" i="1"/>
  <c r="H86" i="1" s="1"/>
  <c r="G65" i="1"/>
  <c r="F65" i="1"/>
  <c r="F86" i="1" s="1"/>
  <c r="E65" i="1"/>
  <c r="E86" i="1" s="1"/>
  <c r="C65" i="1"/>
  <c r="B65" i="1"/>
  <c r="B86" i="1" s="1"/>
  <c r="J64" i="1"/>
  <c r="I64" i="1"/>
  <c r="D64" i="1"/>
  <c r="J63" i="1"/>
  <c r="I63" i="1"/>
  <c r="D63" i="1"/>
  <c r="J62" i="1"/>
  <c r="I62" i="1"/>
  <c r="D62" i="1"/>
  <c r="J61" i="1"/>
  <c r="I61" i="1"/>
  <c r="D61" i="1"/>
  <c r="J60" i="1"/>
  <c r="I60" i="1"/>
  <c r="D60" i="1"/>
  <c r="J59" i="1"/>
  <c r="J65" i="1" s="1"/>
  <c r="I59" i="1"/>
  <c r="I65" i="1" s="1"/>
  <c r="D59" i="1"/>
  <c r="J58" i="1"/>
  <c r="I58" i="1"/>
  <c r="D58" i="1"/>
  <c r="J57" i="1"/>
  <c r="I57" i="1"/>
  <c r="D57" i="1"/>
  <c r="D65" i="1" s="1"/>
  <c r="K50" i="1"/>
  <c r="P49" i="1"/>
  <c r="L49" i="1"/>
  <c r="H49" i="1"/>
  <c r="H50" i="1" s="1"/>
  <c r="G49" i="1"/>
  <c r="F49" i="1"/>
  <c r="E49" i="1"/>
  <c r="B49" i="1"/>
  <c r="P48" i="1"/>
  <c r="O48" i="1"/>
  <c r="N48" i="1"/>
  <c r="M48" i="1"/>
  <c r="K48" i="1"/>
  <c r="J48" i="1"/>
  <c r="I48" i="1"/>
  <c r="D48" i="1"/>
  <c r="J47" i="1"/>
  <c r="I47" i="1"/>
  <c r="D47" i="1"/>
  <c r="P46" i="1"/>
  <c r="O46" i="1"/>
  <c r="N46" i="1"/>
  <c r="M46" i="1"/>
  <c r="K46" i="1"/>
  <c r="J46" i="1"/>
  <c r="I46" i="1"/>
  <c r="D46" i="1"/>
  <c r="P45" i="1"/>
  <c r="O45" i="1"/>
  <c r="N45" i="1"/>
  <c r="M45" i="1"/>
  <c r="K45" i="1"/>
  <c r="J45" i="1"/>
  <c r="I45" i="1"/>
  <c r="D45" i="1"/>
  <c r="P44" i="1"/>
  <c r="O44" i="1"/>
  <c r="O49" i="1" s="1"/>
  <c r="N44" i="1"/>
  <c r="M44" i="1"/>
  <c r="K44" i="1"/>
  <c r="J44" i="1"/>
  <c r="I44" i="1"/>
  <c r="D44" i="1"/>
  <c r="P43" i="1"/>
  <c r="N43" i="1"/>
  <c r="M43" i="1"/>
  <c r="K43" i="1"/>
  <c r="J43" i="1"/>
  <c r="I43" i="1"/>
  <c r="D43" i="1"/>
  <c r="D49" i="1" s="1"/>
  <c r="J42" i="1"/>
  <c r="I42" i="1"/>
  <c r="D42" i="1"/>
  <c r="J41" i="1"/>
  <c r="I41" i="1"/>
  <c r="D41" i="1"/>
  <c r="P40" i="1"/>
  <c r="N40" i="1"/>
  <c r="N49" i="1" s="1"/>
  <c r="M40" i="1"/>
  <c r="M49" i="1" s="1"/>
  <c r="K40" i="1"/>
  <c r="K49" i="1" s="1"/>
  <c r="J40" i="1"/>
  <c r="J49" i="1" s="1"/>
  <c r="I40" i="1"/>
  <c r="I49" i="1" s="1"/>
  <c r="D40" i="1"/>
  <c r="H38" i="1"/>
  <c r="G38" i="1"/>
  <c r="F38" i="1"/>
  <c r="E38" i="1"/>
  <c r="E50" i="1" s="1"/>
  <c r="C38" i="1"/>
  <c r="C49" i="1" s="1"/>
  <c r="B38" i="1"/>
  <c r="P37" i="1"/>
  <c r="N37" i="1"/>
  <c r="M37" i="1"/>
  <c r="K37" i="1"/>
  <c r="J37" i="1"/>
  <c r="I37" i="1"/>
  <c r="D37" i="1"/>
  <c r="P36" i="1"/>
  <c r="O36" i="1"/>
  <c r="N36" i="1"/>
  <c r="M36" i="1"/>
  <c r="K36" i="1"/>
  <c r="J36" i="1"/>
  <c r="I36" i="1"/>
  <c r="J35" i="1"/>
  <c r="I35" i="1"/>
  <c r="D35" i="1"/>
  <c r="J34" i="1"/>
  <c r="I34" i="1"/>
  <c r="D34" i="1"/>
  <c r="P33" i="1"/>
  <c r="N33" i="1"/>
  <c r="M33" i="1"/>
  <c r="K33" i="1"/>
  <c r="J33" i="1"/>
  <c r="I33" i="1"/>
  <c r="D33" i="1"/>
  <c r="O33" i="1" s="1"/>
  <c r="P32" i="1"/>
  <c r="N32" i="1"/>
  <c r="M32" i="1"/>
  <c r="K32" i="1"/>
  <c r="J32" i="1"/>
  <c r="I32" i="1"/>
  <c r="D32" i="1"/>
  <c r="O32" i="1" s="1"/>
  <c r="P31" i="1"/>
  <c r="N31" i="1"/>
  <c r="M31" i="1"/>
  <c r="K31" i="1"/>
  <c r="J31" i="1"/>
  <c r="I31" i="1"/>
  <c r="D31" i="1"/>
  <c r="P30" i="1"/>
  <c r="N30" i="1"/>
  <c r="M30" i="1"/>
  <c r="K30" i="1"/>
  <c r="J30" i="1"/>
  <c r="I30" i="1"/>
  <c r="I38" i="1" s="1"/>
  <c r="D30" i="1"/>
  <c r="P29" i="1"/>
  <c r="N29" i="1"/>
  <c r="M29" i="1"/>
  <c r="K29" i="1"/>
  <c r="J29" i="1"/>
  <c r="I29" i="1"/>
  <c r="D29" i="1"/>
  <c r="P28" i="1"/>
  <c r="N28" i="1"/>
  <c r="M28" i="1"/>
  <c r="K28" i="1"/>
  <c r="K38" i="1" s="1"/>
  <c r="J28" i="1"/>
  <c r="J38" i="1" s="1"/>
  <c r="I28" i="1"/>
  <c r="D28" i="1"/>
  <c r="D38" i="1" s="1"/>
  <c r="H26" i="1"/>
  <c r="G26" i="1"/>
  <c r="F26" i="1"/>
  <c r="E26" i="1"/>
  <c r="C26" i="1"/>
  <c r="B26" i="1"/>
  <c r="J25" i="1"/>
  <c r="I25" i="1"/>
  <c r="D25" i="1"/>
  <c r="P24" i="1"/>
  <c r="N24" i="1"/>
  <c r="M24" i="1"/>
  <c r="K24" i="1"/>
  <c r="J24" i="1"/>
  <c r="I24" i="1"/>
  <c r="D24" i="1"/>
  <c r="O24" i="1" s="1"/>
  <c r="J23" i="1"/>
  <c r="I23" i="1"/>
  <c r="D23" i="1"/>
  <c r="P22" i="1"/>
  <c r="N22" i="1"/>
  <c r="M22" i="1"/>
  <c r="K22" i="1"/>
  <c r="J22" i="1"/>
  <c r="I22" i="1"/>
  <c r="D22" i="1"/>
  <c r="O22" i="1" s="1"/>
  <c r="P21" i="1"/>
  <c r="N21" i="1"/>
  <c r="M21" i="1"/>
  <c r="K21" i="1"/>
  <c r="J21" i="1"/>
  <c r="I21" i="1"/>
  <c r="D21" i="1"/>
  <c r="O21" i="1" s="1"/>
  <c r="P20" i="1"/>
  <c r="N20" i="1"/>
  <c r="M20" i="1"/>
  <c r="K20" i="1"/>
  <c r="K26" i="1" s="1"/>
  <c r="J20" i="1"/>
  <c r="I20" i="1"/>
  <c r="D20" i="1"/>
  <c r="O20" i="1" s="1"/>
  <c r="P19" i="1"/>
  <c r="N19" i="1"/>
  <c r="M19" i="1"/>
  <c r="K19" i="1"/>
  <c r="J19" i="1"/>
  <c r="I19" i="1"/>
  <c r="D19" i="1"/>
  <c r="P18" i="1"/>
  <c r="N18" i="1"/>
  <c r="M18" i="1"/>
  <c r="K18" i="1"/>
  <c r="J18" i="1"/>
  <c r="I18" i="1"/>
  <c r="D18" i="1"/>
  <c r="P17" i="1"/>
  <c r="N17" i="1"/>
  <c r="M17" i="1"/>
  <c r="K17" i="1"/>
  <c r="J17" i="1"/>
  <c r="J26" i="1" s="1"/>
  <c r="I17" i="1"/>
  <c r="I26" i="1" s="1"/>
  <c r="D17" i="1"/>
  <c r="D26" i="1" s="1"/>
  <c r="H15" i="1"/>
  <c r="H87" i="1" s="1"/>
  <c r="G15" i="1"/>
  <c r="G87" i="1" s="1"/>
  <c r="F15" i="1"/>
  <c r="F87" i="1" s="1"/>
  <c r="E15" i="1"/>
  <c r="E87" i="1" s="1"/>
  <c r="C15" i="1"/>
  <c r="C87" i="1" s="1"/>
  <c r="B15" i="1"/>
  <c r="B87" i="1" s="1"/>
  <c r="P14" i="1"/>
  <c r="N14" i="1"/>
  <c r="M14" i="1"/>
  <c r="K14" i="1"/>
  <c r="J14" i="1"/>
  <c r="I14" i="1"/>
  <c r="D14" i="1"/>
  <c r="P13" i="1"/>
  <c r="N13" i="1"/>
  <c r="M13" i="1"/>
  <c r="K13" i="1"/>
  <c r="J13" i="1"/>
  <c r="I13" i="1"/>
  <c r="D13" i="1"/>
  <c r="O13" i="1" s="1"/>
  <c r="P12" i="1"/>
  <c r="N12" i="1"/>
  <c r="M12" i="1"/>
  <c r="K12" i="1"/>
  <c r="J12" i="1"/>
  <c r="I12" i="1"/>
  <c r="D12" i="1"/>
  <c r="P11" i="1"/>
  <c r="N11" i="1"/>
  <c r="M11" i="1"/>
  <c r="K11" i="1"/>
  <c r="J11" i="1"/>
  <c r="I11" i="1"/>
  <c r="D11" i="1"/>
  <c r="P10" i="1"/>
  <c r="N10" i="1"/>
  <c r="M10" i="1"/>
  <c r="K10" i="1"/>
  <c r="J10" i="1"/>
  <c r="I10" i="1"/>
  <c r="D10" i="1"/>
  <c r="O10" i="1" s="1"/>
  <c r="J9" i="1"/>
  <c r="I9" i="1"/>
  <c r="D9" i="1"/>
  <c r="J8" i="1"/>
  <c r="I8" i="1"/>
  <c r="D8" i="1"/>
  <c r="J7" i="1"/>
  <c r="I7" i="1"/>
  <c r="D7" i="1"/>
  <c r="D15" i="1" s="1"/>
  <c r="J6" i="1"/>
  <c r="I6" i="1"/>
  <c r="D6" i="1"/>
  <c r="P5" i="1"/>
  <c r="N5" i="1"/>
  <c r="M5" i="1"/>
  <c r="K5" i="1"/>
  <c r="K15" i="1" s="1"/>
  <c r="J5" i="1"/>
  <c r="J15" i="1" s="1"/>
  <c r="I5" i="1"/>
  <c r="I15" i="1" s="1"/>
  <c r="D5" i="1"/>
  <c r="D86" i="1" l="1"/>
  <c r="D50" i="1"/>
  <c r="H51" i="1" s="1"/>
  <c r="D87" i="1"/>
  <c r="G88" i="1" s="1"/>
  <c r="B50" i="1"/>
  <c r="F50" i="1"/>
  <c r="F51" i="1" s="1"/>
  <c r="C50" i="1"/>
  <c r="G50" i="1"/>
  <c r="E88" i="1" l="1"/>
  <c r="H88" i="1"/>
  <c r="F88" i="1"/>
  <c r="G51" i="1"/>
  <c r="E51" i="1"/>
</calcChain>
</file>

<file path=xl/sharedStrings.xml><?xml version="1.0" encoding="utf-8"?>
<sst xmlns="http://schemas.openxmlformats.org/spreadsheetml/2006/main" count="248" uniqueCount="102">
  <si>
    <t>WYDZIAŁ INŻYNIERII PRODUKCJI</t>
  </si>
  <si>
    <t xml:space="preserve">Kierunek Zarządzanie i Inżynieria Produkcji, specjalność zarządzanie i inżynieria przetwórstwa spożywczego. Studia stacjonarne pierwszego stopnia. Plan studiów zgodny z Uchwałą nr 45/2022-2023 Senatu Uniwersytetu Przyrodniczego  w Lublinie z dnia 28.04.2023 r., obowiązuje dla naboru 2024/2025 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</si>
  <si>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</si>
  <si>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</si>
  <si>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</si>
  <si>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</si>
  <si>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</si>
  <si>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</si>
  <si>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</si>
  <si>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</si>
  <si>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</si>
  <si>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</si>
  <si>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>wsp ECTS (25h)</t>
  </si>
  <si>
    <t>Fakultet tak/nie</t>
  </si>
  <si>
    <t>Lab</t>
  </si>
  <si>
    <t>ECTS kont</t>
  </si>
  <si>
    <t>ECTS niekont</t>
  </si>
  <si>
    <t xml:space="preserve">SEMESTR I </t>
  </si>
  <si>
    <t>Wychowanie fizyczne 1</t>
  </si>
  <si>
    <t>z</t>
  </si>
  <si>
    <t>Chemia</t>
  </si>
  <si>
    <t>Fizyka</t>
  </si>
  <si>
    <t>e</t>
  </si>
  <si>
    <t>Finanse i rachunkowość</t>
  </si>
  <si>
    <t>Makroekonomia</t>
  </si>
  <si>
    <t>Zarządzanie</t>
  </si>
  <si>
    <t>Komunikacja społeczna*</t>
  </si>
  <si>
    <t>Mikroekonomia</t>
  </si>
  <si>
    <t>Metodologia studiów</t>
  </si>
  <si>
    <t xml:space="preserve">Σ   </t>
  </si>
  <si>
    <t>SEMESTR II</t>
  </si>
  <si>
    <t>Język obcy 1</t>
  </si>
  <si>
    <t>Wychowanie fizyczne 2</t>
  </si>
  <si>
    <t>Matematyka</t>
  </si>
  <si>
    <t>Sztuka negocjacji*</t>
  </si>
  <si>
    <t>Nauka o materiałach</t>
  </si>
  <si>
    <t>Projektowanie inżynierskie i grafika inżynierska 1</t>
  </si>
  <si>
    <t>Rachunek kosztów dla inżynierów</t>
  </si>
  <si>
    <t xml:space="preserve">Informatyka i komputerowe wspomaganie prac inżynierskich </t>
  </si>
  <si>
    <t>Rynek pracy*</t>
  </si>
  <si>
    <t>SEMESTR III</t>
  </si>
  <si>
    <t>Język obcy 2</t>
  </si>
  <si>
    <t>Prawo gospodarcze</t>
  </si>
  <si>
    <t xml:space="preserve">Ergonomia i bezpieczeństwo pracy oraz ochrona własności intelektualnej </t>
  </si>
  <si>
    <t>Projektowanie inżynierskie i grafika inżynierska 2</t>
  </si>
  <si>
    <t>Ekologia i zarządzanie środowiskowe</t>
  </si>
  <si>
    <t>Statystyka matematyczna</t>
  </si>
  <si>
    <t>Badania operacyjne</t>
  </si>
  <si>
    <t>Logistyka w przedsiębiorstwie</t>
  </si>
  <si>
    <t>Marketing</t>
  </si>
  <si>
    <t>Procesy produkcyjne 1</t>
  </si>
  <si>
    <t>SEMESTR IV</t>
  </si>
  <si>
    <t>Język obcy 3</t>
  </si>
  <si>
    <t>Pakiety oprogramowania użytkowego</t>
  </si>
  <si>
    <t>Procesy produkcyjne 2</t>
  </si>
  <si>
    <t>Statystyczne sterowanie procesem</t>
  </si>
  <si>
    <t>Automatyzacja i robotyzacja procesów produkcyjnych</t>
  </si>
  <si>
    <t xml:space="preserve">Zarządzanie produkcją i usługami </t>
  </si>
  <si>
    <t>Metrologia</t>
  </si>
  <si>
    <t>Zarządzanie jakością i bezpieczeństwem</t>
  </si>
  <si>
    <t>Elektrotechnika i prawo energetyczne</t>
  </si>
  <si>
    <t>Ogółem w semestrach 1-4</t>
  </si>
  <si>
    <t>Udział procentowy [%]</t>
  </si>
  <si>
    <t>SEMESTR V</t>
  </si>
  <si>
    <t xml:space="preserve">Termodynamiczne procesy cieplne </t>
  </si>
  <si>
    <t>Towaroznawstwo</t>
  </si>
  <si>
    <t>Maszyny przemysłu spożywczego</t>
  </si>
  <si>
    <t>Podstawy konstrukcji maszyn</t>
  </si>
  <si>
    <t>Fizyczne właściwości surowców i żywności</t>
  </si>
  <si>
    <t>Ogólna technologia żywności</t>
  </si>
  <si>
    <t>Procesy technologiczne w przetwórstwie owoców i  warzyw</t>
  </si>
  <si>
    <t>Inżynieria przetwórstwa zbóż</t>
  </si>
  <si>
    <t>SEMESTR VI</t>
  </si>
  <si>
    <t>Inżynieria piekarnictwa</t>
  </si>
  <si>
    <t>Przetwarzanie surowców pochodzenia zwierzęcego</t>
  </si>
  <si>
    <t>Inżynieryjne aspekty przetwórstwa żywności</t>
  </si>
  <si>
    <t>Gospodarka surowcami ubocznymi w przemyśle spożywczym</t>
  </si>
  <si>
    <t>Inżynieria cieplna</t>
  </si>
  <si>
    <t>Projektowanie inwestycji  rolno-spożywczej</t>
  </si>
  <si>
    <t>Zarządzanie procesami suszarniczymi</t>
  </si>
  <si>
    <t>Seminarium dyplomowe 1**</t>
  </si>
  <si>
    <t>Praktyka zawodowa - 4 tygodnie</t>
  </si>
  <si>
    <t>SEMESTR VII</t>
  </si>
  <si>
    <t>Pozyskiwanie  środków z funduszy europejskich</t>
  </si>
  <si>
    <t>Blok przedmiotów do wyboru***</t>
  </si>
  <si>
    <t>Eksploatacja maszyn spożywczych</t>
  </si>
  <si>
    <t>Inżynieria produkcji pasz</t>
  </si>
  <si>
    <t>Chłodnictwo i urządzenia chłodnicze</t>
  </si>
  <si>
    <t>Seminarium dyplomowe 2</t>
  </si>
  <si>
    <t>Projekt inżynierski i egzamin dyplomowy</t>
  </si>
  <si>
    <t>Ogółem w semestrach 5-7</t>
  </si>
  <si>
    <t>Ogółem w semestrach 1-7</t>
  </si>
  <si>
    <t>Udział procentowy w całości godzin</t>
  </si>
  <si>
    <t>*Przedmioty humanistyczne i społeczne</t>
  </si>
  <si>
    <t>**2 godziny metodyki wyszukiwania informacji naukowych</t>
  </si>
  <si>
    <t>***Należy wybrać jeden przedmiot</t>
  </si>
  <si>
    <t>Systemy opakowań</t>
  </si>
  <si>
    <t>Inżynieria opakowań</t>
  </si>
  <si>
    <t xml:space="preserve">Biodegradable packaging </t>
  </si>
  <si>
    <t>Packaging sytems</t>
  </si>
  <si>
    <t>Wykaz przedmiotów realizowanych jedynie podczas wyboru specjalności zarządzanie i inżynieria przetwórstwa spożywczego</t>
  </si>
  <si>
    <t>Technologie informacyjne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</si>
</sst>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0.0"/>
  </numFmts>
  <fonts count="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color rgb="FF339966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color rgb="FF339966"/>
      <name val="Arial Narrow"/>
      <family val="2"/>
      <charset val="238"/>
    </font>
    <font>
      <sz val="8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339966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FF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9"/>
      <color rgb="FF0000FF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9"/>
      <color rgb="FF339966"/>
      <name val="Arial"/>
      <family val="2"/>
      <charset val="238"/>
    </font>
    <font>
      <sz val="10"/>
      <color rgb="FF339966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/>
  </cellStyleXfs>
  <cellXfs count="131">
    <xf numFmtId="0" fontId="0" fillId="0" borderId="0" xfId="0"/>
    <xf numFmtId="0" fontId="4" fillId="0" borderId="0" xfId="1" applyFont="1" applyAlignment="1">
      <alignment horizontal="left"/>
    </xf>
    <xf numFmtId="1" fontId="5" fillId="0" borderId="0" xfId="1" applyNumberFormat="1" applyFont="1"/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0" fillId="0" borderId="0" xfId="1" applyFont="1"/>
    <xf numFmtId="0" fontId="8" fillId="0" borderId="4" xfId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 wrapText="1"/>
    </xf>
    <xf numFmtId="164" fontId="8" fillId="0" borderId="4" xfId="4" applyFont="1" applyBorder="1" applyAlignment="1" applyProtection="1">
      <alignment horizontal="center" vertical="center" textRotation="90" wrapText="1"/>
    </xf>
    <xf numFmtId="164" fontId="8" fillId="0" borderId="4" xfId="4" applyFont="1" applyBorder="1" applyAlignment="1" applyProtection="1">
      <alignment horizontal="center" vertical="center" textRotation="90"/>
    </xf>
    <xf numFmtId="49" fontId="8" fillId="0" borderId="4" xfId="4" applyNumberFormat="1" applyFont="1" applyBorder="1" applyAlignment="1" applyProtection="1">
      <alignment horizontal="center" vertical="center" textRotation="90" wrapText="1"/>
    </xf>
    <xf numFmtId="0" fontId="9" fillId="0" borderId="5" xfId="1" applyFont="1" applyBorder="1" applyAlignment="1">
      <alignment horizontal="center" vertical="center" wrapText="1"/>
    </xf>
    <xf numFmtId="0" fontId="10" fillId="0" borderId="0" xfId="1" applyFont="1" applyAlignment="1">
      <alignment horizontal="center" textRotation="90"/>
    </xf>
    <xf numFmtId="0" fontId="11" fillId="0" borderId="0" xfId="1" applyFont="1"/>
    <xf numFmtId="0" fontId="11" fillId="0" borderId="0" xfId="1" applyFont="1" applyAlignment="1">
      <alignment horizontal="center" wrapText="1"/>
    </xf>
    <xf numFmtId="0" fontId="12" fillId="0" borderId="4" xfId="0" applyFont="1" applyBorder="1" applyAlignment="1">
      <alignment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" fontId="13" fillId="0" borderId="4" xfId="1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1" fontId="13" fillId="0" borderId="6" xfId="1" applyNumberFormat="1" applyFont="1" applyBorder="1" applyAlignment="1">
      <alignment horizontal="center" vertical="center" wrapText="1"/>
    </xf>
    <xf numFmtId="1" fontId="12" fillId="0" borderId="4" xfId="1" applyNumberFormat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9" fontId="14" fillId="0" borderId="0" xfId="1" applyNumberFormat="1" applyFont="1"/>
    <xf numFmtId="0" fontId="11" fillId="0" borderId="0" xfId="1" applyFont="1" applyAlignment="1">
      <alignment horizontal="center"/>
    </xf>
    <xf numFmtId="0" fontId="13" fillId="0" borderId="4" xfId="1" applyFont="1" applyBorder="1" applyAlignment="1">
      <alignment horizontal="center" vertical="center" wrapText="1"/>
    </xf>
    <xf numFmtId="0" fontId="15" fillId="0" borderId="0" xfId="1" applyFont="1"/>
    <xf numFmtId="0" fontId="13" fillId="0" borderId="4" xfId="0" applyFont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1" fontId="17" fillId="0" borderId="4" xfId="1" applyNumberFormat="1" applyFont="1" applyBorder="1" applyAlignment="1">
      <alignment horizontal="center" vertical="center" wrapText="1"/>
    </xf>
    <xf numFmtId="0" fontId="18" fillId="0" borderId="0" xfId="1" applyFont="1"/>
    <xf numFmtId="0" fontId="15" fillId="0" borderId="4" xfId="1" applyFont="1" applyBorder="1" applyAlignment="1">
      <alignment horizontal="right" vertical="center"/>
    </xf>
    <xf numFmtId="1" fontId="8" fillId="0" borderId="4" xfId="1" applyNumberFormat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1" fontId="19" fillId="0" borderId="4" xfId="1" applyNumberFormat="1" applyFont="1" applyBorder="1" applyAlignment="1">
      <alignment horizontal="center" vertical="center"/>
    </xf>
    <xf numFmtId="1" fontId="20" fillId="0" borderId="5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/>
    </xf>
    <xf numFmtId="0" fontId="13" fillId="0" borderId="4" xfId="1" applyFont="1" applyBorder="1" applyAlignment="1">
      <alignment horizontal="center" vertical="center" wrapText="1"/>
    </xf>
    <xf numFmtId="0" fontId="22" fillId="0" borderId="0" xfId="1" applyFont="1"/>
    <xf numFmtId="9" fontId="16" fillId="0" borderId="0" xfId="1" applyNumberFormat="1" applyFont="1"/>
    <xf numFmtId="1" fontId="23" fillId="0" borderId="4" xfId="1" applyNumberFormat="1" applyFont="1" applyBorder="1" applyAlignment="1">
      <alignment horizontal="center" vertical="center" wrapText="1"/>
    </xf>
    <xf numFmtId="0" fontId="12" fillId="0" borderId="4" xfId="1" applyFont="1" applyBorder="1"/>
    <xf numFmtId="0" fontId="12" fillId="0" borderId="4" xfId="1" applyFont="1" applyBorder="1" applyAlignment="1">
      <alignment horizontal="center" vertical="center" wrapText="1"/>
    </xf>
    <xf numFmtId="1" fontId="13" fillId="0" borderId="4" xfId="1" applyNumberFormat="1" applyFont="1" applyBorder="1" applyAlignment="1">
      <alignment horizontal="center" vertical="center"/>
    </xf>
    <xf numFmtId="0" fontId="12" fillId="0" borderId="4" xfId="0" applyFont="1" applyBorder="1"/>
    <xf numFmtId="1" fontId="12" fillId="0" borderId="4" xfId="0" applyNumberFormat="1" applyFont="1" applyBorder="1" applyAlignment="1">
      <alignment horizontal="center"/>
    </xf>
    <xf numFmtId="0" fontId="12" fillId="0" borderId="4" xfId="1" applyFont="1" applyBorder="1" applyAlignment="1">
      <alignment horizontal="center" vertical="center"/>
    </xf>
    <xf numFmtId="1" fontId="12" fillId="0" borderId="4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1" fontId="13" fillId="0" borderId="6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4" fillId="0" borderId="0" xfId="1" applyFont="1"/>
    <xf numFmtId="0" fontId="12" fillId="0" borderId="4" xfId="0" applyFont="1" applyBorder="1" applyAlignment="1">
      <alignment vertical="center"/>
    </xf>
    <xf numFmtId="1" fontId="12" fillId="0" borderId="2" xfId="0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1" fontId="13" fillId="0" borderId="2" xfId="1" applyNumberFormat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right" vertical="center"/>
    </xf>
    <xf numFmtId="1" fontId="19" fillId="0" borderId="5" xfId="1" applyNumberFormat="1" applyFont="1" applyBorder="1" applyAlignment="1">
      <alignment horizontal="center" vertical="center"/>
    </xf>
    <xf numFmtId="0" fontId="24" fillId="0" borderId="7" xfId="1" applyFont="1" applyBorder="1" applyAlignment="1">
      <alignment vertical="center"/>
    </xf>
    <xf numFmtId="1" fontId="8" fillId="0" borderId="4" xfId="1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/>
    </xf>
    <xf numFmtId="1" fontId="25" fillId="0" borderId="0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/>
    </xf>
    <xf numFmtId="1" fontId="7" fillId="0" borderId="4" xfId="1" applyNumberFormat="1" applyFont="1" applyBorder="1" applyAlignment="1">
      <alignment horizontal="left" vertical="center"/>
    </xf>
    <xf numFmtId="1" fontId="26" fillId="0" borderId="0" xfId="1" applyNumberFormat="1" applyFont="1" applyBorder="1" applyAlignment="1">
      <alignment vertical="center"/>
    </xf>
    <xf numFmtId="1" fontId="27" fillId="0" borderId="0" xfId="1" applyNumberFormat="1" applyFont="1" applyBorder="1" applyAlignment="1">
      <alignment horizontal="center" vertical="center"/>
    </xf>
    <xf numFmtId="1" fontId="18" fillId="0" borderId="0" xfId="1" applyNumberFormat="1" applyFont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9" fillId="0" borderId="0" xfId="1" applyFont="1" applyBorder="1" applyAlignment="1"/>
    <xf numFmtId="1" fontId="26" fillId="0" borderId="0" xfId="1" applyNumberFormat="1" applyFont="1"/>
    <xf numFmtId="1" fontId="30" fillId="0" borderId="0" xfId="1" applyNumberFormat="1" applyFont="1" applyBorder="1" applyAlignment="1">
      <alignment horizontal="center"/>
    </xf>
    <xf numFmtId="1" fontId="31" fillId="0" borderId="0" xfId="1" applyNumberFormat="1" applyFont="1" applyBorder="1" applyAlignment="1">
      <alignment horizontal="center"/>
    </xf>
    <xf numFmtId="1" fontId="32" fillId="0" borderId="0" xfId="1" applyNumberFormat="1" applyFont="1" applyBorder="1" applyAlignment="1">
      <alignment horizontal="center"/>
    </xf>
    <xf numFmtId="9" fontId="33" fillId="0" borderId="0" xfId="1" applyNumberFormat="1" applyFont="1" applyBorder="1" applyAlignment="1">
      <alignment horizontal="center"/>
    </xf>
    <xf numFmtId="1" fontId="33" fillId="0" borderId="0" xfId="1" applyNumberFormat="1" applyFont="1" applyBorder="1" applyAlignment="1">
      <alignment horizontal="center"/>
    </xf>
    <xf numFmtId="165" fontId="30" fillId="0" borderId="0" xfId="1" applyNumberFormat="1" applyFont="1" applyBorder="1" applyAlignment="1">
      <alignment horizontal="center"/>
    </xf>
    <xf numFmtId="0" fontId="34" fillId="0" borderId="0" xfId="1" applyFont="1" applyBorder="1" applyAlignment="1">
      <alignment horizontal="center"/>
    </xf>
    <xf numFmtId="0" fontId="29" fillId="0" borderId="0" xfId="1" applyFont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 wrapText="1"/>
    </xf>
    <xf numFmtId="164" fontId="8" fillId="0" borderId="2" xfId="4" applyFont="1" applyBorder="1" applyAlignment="1" applyProtection="1">
      <alignment horizontal="center" vertical="center" textRotation="90" wrapText="1"/>
    </xf>
    <xf numFmtId="164" fontId="8" fillId="0" borderId="2" xfId="4" applyFont="1" applyBorder="1" applyAlignment="1" applyProtection="1">
      <alignment horizontal="center" vertical="center" textRotation="90"/>
    </xf>
    <xf numFmtId="49" fontId="8" fillId="0" borderId="2" xfId="4" applyNumberFormat="1" applyFont="1" applyBorder="1" applyAlignment="1" applyProtection="1">
      <alignment horizontal="center" vertical="center" textRotation="90" wrapText="1"/>
    </xf>
    <xf numFmtId="0" fontId="12" fillId="0" borderId="4" xfId="0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3" fillId="0" borderId="4" xfId="1" applyFont="1" applyBorder="1" applyAlignment="1">
      <alignment horizontal="center" vertical="center"/>
    </xf>
    <xf numFmtId="0" fontId="12" fillId="0" borderId="4" xfId="3" applyFont="1" applyBorder="1" applyAlignment="1">
      <alignment horizontal="center" wrapText="1"/>
    </xf>
    <xf numFmtId="0" fontId="35" fillId="0" borderId="0" xfId="1" applyFont="1" applyAlignment="1">
      <alignment horizontal="center"/>
    </xf>
    <xf numFmtId="0" fontId="29" fillId="0" borderId="0" xfId="1" applyFont="1" applyAlignment="1">
      <alignment horizontal="center"/>
    </xf>
    <xf numFmtId="0" fontId="29" fillId="0" borderId="0" xfId="1" applyFont="1"/>
    <xf numFmtId="0" fontId="36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2" fillId="0" borderId="4" xfId="0" applyFont="1" applyBorder="1" applyAlignment="1">
      <alignment horizontal="center" wrapText="1"/>
    </xf>
    <xf numFmtId="1" fontId="8" fillId="0" borderId="2" xfId="1" applyNumberFormat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1" fontId="19" fillId="0" borderId="2" xfId="1" applyNumberFormat="1" applyFont="1" applyBorder="1" applyAlignment="1">
      <alignment horizontal="center" vertical="center"/>
    </xf>
    <xf numFmtId="0" fontId="19" fillId="0" borderId="9" xfId="1" applyFont="1" applyBorder="1" applyAlignment="1">
      <alignment horizontal="left" vertical="center"/>
    </xf>
    <xf numFmtId="1" fontId="8" fillId="0" borderId="10" xfId="1" applyNumberFormat="1" applyFont="1" applyBorder="1" applyAlignment="1">
      <alignment horizontal="center" vertical="center"/>
    </xf>
    <xf numFmtId="1" fontId="19" fillId="0" borderId="0" xfId="1" applyNumberFormat="1" applyFont="1" applyBorder="1" applyAlignment="1">
      <alignment horizontal="center" vertical="center"/>
    </xf>
    <xf numFmtId="1" fontId="12" fillId="0" borderId="0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vertical="center"/>
    </xf>
    <xf numFmtId="1" fontId="8" fillId="0" borderId="12" xfId="1" applyNumberFormat="1" applyFont="1" applyBorder="1" applyAlignment="1">
      <alignment horizontal="center"/>
    </xf>
    <xf numFmtId="1" fontId="8" fillId="0" borderId="4" xfId="1" applyNumberFormat="1" applyFont="1" applyBorder="1" applyAlignment="1">
      <alignment horizontal="left" vertical="center"/>
    </xf>
    <xf numFmtId="1" fontId="37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38" fillId="0" borderId="0" xfId="0" applyFont="1" applyBorder="1"/>
    <xf numFmtId="0" fontId="12" fillId="0" borderId="4" xfId="1" applyFont="1" applyBorder="1" applyAlignment="1">
      <alignment horizontal="left"/>
    </xf>
    <xf numFmtId="0" fontId="12" fillId="0" borderId="4" xfId="0" applyFont="1" applyBorder="1"/>
    <xf numFmtId="0" fontId="6" fillId="0" borderId="0" xfId="1" applyFont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0" fillId="0" borderId="0" xfId="1" applyFont="1" applyBorder="1"/>
    <xf numFmtId="0" fontId="7" fillId="0" borderId="2" xfId="1" applyFont="1" applyBorder="1" applyAlignment="1">
      <alignment horizontal="center"/>
    </xf>
    <xf numFmtId="1" fontId="7" fillId="0" borderId="3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34" fillId="0" borderId="0" xfId="1" applyFont="1" applyBorder="1" applyAlignment="1">
      <alignment horizontal="center"/>
    </xf>
    <xf numFmtId="0" fontId="38" fillId="0" borderId="13" xfId="0" applyFont="1" applyBorder="1" applyAlignment="1">
      <alignment horizontal="center" wrapText="1"/>
    </xf>
  </cellXfs>
  <cellStyles count="5">
    <cellStyle name="Normalny" xfId="0" builtinId="0"/>
    <cellStyle name="Normalny 2" xfId="1"/>
    <cellStyle name="Normalny 6" xfId="2"/>
    <cellStyle name="Normalny_Arkusz1" xfId="3"/>
    <cellStyle name="Walu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tabSelected="1" topLeftCell="A10" zoomScale="110" zoomScaleNormal="110" workbookViewId="0">
      <selection activeCell="C20" sqref="C20"/>
    </sheetView>
  </sheetViews>
  <sheetFormatPr defaultColWidth="13" defaultRowHeight="13.2" x14ac:dyDescent="0.25"/>
  <cols>
    <col min="1" max="1" width="44.109375" style="1" customWidth="1"/>
    <col min="2" max="2" width="6.33203125" style="2" customWidth="1"/>
    <col min="3" max="7" width="6.33203125" style="3" customWidth="1"/>
    <col min="8" max="8" width="5.33203125" style="3" customWidth="1"/>
    <col min="9" max="9" width="6.33203125" style="3" customWidth="1"/>
    <col min="10" max="10" width="6.33203125" style="4" customWidth="1"/>
    <col min="11" max="11" width="11.5546875" style="5" hidden="1" customWidth="1"/>
    <col min="12" max="13" width="11.5546875" style="6" hidden="1" customWidth="1"/>
    <col min="14" max="14" width="11.5546875" style="7" hidden="1" customWidth="1"/>
    <col min="15" max="16" width="11.5546875" style="6" hidden="1" customWidth="1"/>
    <col min="17" max="16384" width="13" style="7"/>
  </cols>
  <sheetData>
    <row r="1" spans="1:16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6" ht="48.75" customHeight="1" x14ac:dyDescent="0.2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6" s="15" customFormat="1" ht="93.75" customHeight="1" x14ac:dyDescent="0.3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0" t="s">
        <v>9</v>
      </c>
      <c r="I3" s="11" t="s">
        <v>10</v>
      </c>
      <c r="J3" s="11" t="s">
        <v>11</v>
      </c>
      <c r="K3" s="13" t="s">
        <v>12</v>
      </c>
      <c r="L3" s="14" t="s">
        <v>13</v>
      </c>
      <c r="M3" s="14" t="s">
        <v>14</v>
      </c>
      <c r="O3" s="16" t="s">
        <v>15</v>
      </c>
      <c r="P3" s="16" t="s">
        <v>16</v>
      </c>
    </row>
    <row r="4" spans="1:16" s="15" customFormat="1" ht="12.75" customHeight="1" x14ac:dyDescent="0.3">
      <c r="A4" s="127" t="s">
        <v>17</v>
      </c>
      <c r="B4" s="127"/>
      <c r="C4" s="127"/>
      <c r="D4" s="127"/>
      <c r="E4" s="127"/>
      <c r="F4" s="127"/>
      <c r="G4" s="127"/>
      <c r="H4" s="127"/>
      <c r="I4" s="127"/>
      <c r="J4" s="127"/>
      <c r="K4" s="13"/>
      <c r="L4" s="14"/>
      <c r="M4" s="14"/>
      <c r="O4" s="16"/>
      <c r="P4" s="16"/>
    </row>
    <row r="5" spans="1:16" s="15" customFormat="1" ht="12" customHeight="1" x14ac:dyDescent="0.3">
      <c r="A5" s="17" t="s">
        <v>18</v>
      </c>
      <c r="B5" s="18">
        <v>0</v>
      </c>
      <c r="C5" s="19" t="s">
        <v>19</v>
      </c>
      <c r="D5" s="20">
        <f t="shared" ref="D5:D14" si="0">SUM(E5:H5)</f>
        <v>30</v>
      </c>
      <c r="E5" s="21"/>
      <c r="F5" s="22">
        <v>30</v>
      </c>
      <c r="G5" s="22"/>
      <c r="H5" s="23"/>
      <c r="I5" s="24">
        <f t="shared" ref="I5:I14" si="1">ROUNDUP(E5/15,0)</f>
        <v>0</v>
      </c>
      <c r="J5" s="25">
        <f t="shared" ref="J5:J14" si="2">ROUNDUP((F5+G5+H5)/15,0)</f>
        <v>2</v>
      </c>
      <c r="K5" s="26" t="str">
        <f>"#REF!/25"</f>
        <v>#REF!/25</v>
      </c>
      <c r="L5" s="27">
        <v>0</v>
      </c>
      <c r="M5" s="27">
        <f>IF(G5&gt;0,1,0)</f>
        <v>0</v>
      </c>
      <c r="N5" s="28" t="str">
        <f>"#REF!/E5"</f>
        <v>#REF!/E5</v>
      </c>
      <c r="O5" s="29">
        <v>3</v>
      </c>
      <c r="P5" s="29" t="str">
        <f>"#REF!-P5"</f>
        <v>#REF!-P5</v>
      </c>
    </row>
    <row r="6" spans="1:16" s="15" customFormat="1" ht="12" customHeight="1" x14ac:dyDescent="0.3">
      <c r="A6" s="17" t="s">
        <v>20</v>
      </c>
      <c r="B6" s="18">
        <v>4</v>
      </c>
      <c r="C6" s="30" t="s">
        <v>19</v>
      </c>
      <c r="D6" s="20">
        <f t="shared" si="0"/>
        <v>45</v>
      </c>
      <c r="E6" s="21">
        <v>15</v>
      </c>
      <c r="F6" s="22">
        <v>10</v>
      </c>
      <c r="G6" s="22">
        <v>20</v>
      </c>
      <c r="H6" s="23"/>
      <c r="I6" s="24">
        <f t="shared" si="1"/>
        <v>1</v>
      </c>
      <c r="J6" s="25">
        <f t="shared" si="2"/>
        <v>2</v>
      </c>
      <c r="K6" s="26"/>
      <c r="L6" s="27"/>
      <c r="M6" s="27"/>
      <c r="N6" s="28"/>
      <c r="O6" s="29"/>
      <c r="P6" s="29"/>
    </row>
    <row r="7" spans="1:16" s="15" customFormat="1" ht="12" customHeight="1" x14ac:dyDescent="0.3">
      <c r="A7" s="17" t="s">
        <v>21</v>
      </c>
      <c r="B7" s="18">
        <v>5</v>
      </c>
      <c r="C7" s="30" t="s">
        <v>22</v>
      </c>
      <c r="D7" s="20">
        <f t="shared" si="0"/>
        <v>45</v>
      </c>
      <c r="E7" s="21">
        <v>15</v>
      </c>
      <c r="F7" s="22">
        <v>10</v>
      </c>
      <c r="G7" s="22">
        <v>20</v>
      </c>
      <c r="H7" s="23"/>
      <c r="I7" s="24">
        <f t="shared" si="1"/>
        <v>1</v>
      </c>
      <c r="J7" s="25">
        <f t="shared" si="2"/>
        <v>2</v>
      </c>
      <c r="K7" s="26"/>
      <c r="L7" s="27"/>
      <c r="M7" s="27"/>
      <c r="N7" s="28"/>
      <c r="O7" s="29"/>
      <c r="P7" s="29"/>
    </row>
    <row r="8" spans="1:16" s="15" customFormat="1" ht="12" customHeight="1" x14ac:dyDescent="0.3">
      <c r="A8" s="17" t="s">
        <v>23</v>
      </c>
      <c r="B8" s="18">
        <v>4</v>
      </c>
      <c r="C8" s="30" t="s">
        <v>19</v>
      </c>
      <c r="D8" s="20">
        <f t="shared" si="0"/>
        <v>45</v>
      </c>
      <c r="E8" s="20">
        <v>15</v>
      </c>
      <c r="F8" s="20">
        <v>10</v>
      </c>
      <c r="G8" s="22">
        <v>20</v>
      </c>
      <c r="H8" s="20"/>
      <c r="I8" s="24">
        <f t="shared" si="1"/>
        <v>1</v>
      </c>
      <c r="J8" s="25">
        <f t="shared" si="2"/>
        <v>2</v>
      </c>
      <c r="K8" s="26"/>
      <c r="L8" s="27"/>
      <c r="M8" s="27"/>
      <c r="N8" s="28"/>
      <c r="O8" s="29"/>
      <c r="P8" s="29"/>
    </row>
    <row r="9" spans="1:16" s="15" customFormat="1" ht="12" customHeight="1" x14ac:dyDescent="0.3">
      <c r="A9" s="17" t="s">
        <v>24</v>
      </c>
      <c r="B9" s="18">
        <v>4</v>
      </c>
      <c r="C9" s="30" t="s">
        <v>19</v>
      </c>
      <c r="D9" s="20">
        <f t="shared" si="0"/>
        <v>30</v>
      </c>
      <c r="E9" s="21">
        <v>15</v>
      </c>
      <c r="F9" s="22">
        <v>5</v>
      </c>
      <c r="G9" s="22">
        <v>10</v>
      </c>
      <c r="H9" s="23"/>
      <c r="I9" s="24">
        <f t="shared" si="1"/>
        <v>1</v>
      </c>
      <c r="J9" s="25">
        <f t="shared" si="2"/>
        <v>1</v>
      </c>
      <c r="K9" s="26"/>
      <c r="L9" s="27"/>
      <c r="M9" s="27"/>
      <c r="N9" s="28"/>
      <c r="O9" s="29"/>
      <c r="P9" s="29"/>
    </row>
    <row r="10" spans="1:16" s="15" customFormat="1" ht="12" customHeight="1" x14ac:dyDescent="0.3">
      <c r="A10" s="17" t="s">
        <v>101</v>
      </c>
      <c r="B10" s="18">
        <v>2</v>
      </c>
      <c r="C10" s="30" t="s">
        <v>19</v>
      </c>
      <c r="D10" s="20">
        <f t="shared" si="0"/>
        <v>30</v>
      </c>
      <c r="E10" s="21"/>
      <c r="F10" s="22"/>
      <c r="G10" s="22">
        <v>30</v>
      </c>
      <c r="H10" s="23"/>
      <c r="I10" s="24">
        <f t="shared" si="1"/>
        <v>0</v>
      </c>
      <c r="J10" s="25">
        <f t="shared" si="2"/>
        <v>2</v>
      </c>
      <c r="K10" s="26" t="str">
        <f>"#REF!/25"</f>
        <v>#REF!/25</v>
      </c>
      <c r="L10" s="27">
        <v>0</v>
      </c>
      <c r="M10" s="27">
        <f>IF(G10&gt;0,1,0)</f>
        <v>1</v>
      </c>
      <c r="N10" s="28" t="str">
        <f>"#REF!/E7"</f>
        <v>#REF!/E7</v>
      </c>
      <c r="O10" s="29">
        <f>D10/25</f>
        <v>1.2</v>
      </c>
      <c r="P10" s="29" t="str">
        <f>"#REF!-P7"</f>
        <v>#REF!-P7</v>
      </c>
    </row>
    <row r="11" spans="1:16" s="15" customFormat="1" ht="12" customHeight="1" x14ac:dyDescent="0.3">
      <c r="A11" s="17" t="s">
        <v>25</v>
      </c>
      <c r="B11" s="18">
        <v>5</v>
      </c>
      <c r="C11" s="30" t="s">
        <v>22</v>
      </c>
      <c r="D11" s="20">
        <f t="shared" si="0"/>
        <v>45</v>
      </c>
      <c r="E11" s="21">
        <v>30</v>
      </c>
      <c r="F11" s="22">
        <v>15</v>
      </c>
      <c r="G11" s="22"/>
      <c r="H11" s="23"/>
      <c r="I11" s="24">
        <f t="shared" si="1"/>
        <v>2</v>
      </c>
      <c r="J11" s="25">
        <f t="shared" si="2"/>
        <v>1</v>
      </c>
      <c r="K11" s="26" t="str">
        <f>"#REF!/25"</f>
        <v>#REF!/25</v>
      </c>
      <c r="L11" s="27">
        <v>0</v>
      </c>
      <c r="M11" s="27">
        <f>IF(G11&gt;0,1,0)</f>
        <v>0</v>
      </c>
      <c r="N11" s="28" t="str">
        <f>"#REF!/E8"</f>
        <v>#REF!/E8</v>
      </c>
      <c r="O11" s="29">
        <v>0.6</v>
      </c>
      <c r="P11" s="29" t="str">
        <f>"#REF!-P8"</f>
        <v>#REF!-P8</v>
      </c>
    </row>
    <row r="12" spans="1:16" s="31" customFormat="1" ht="12" customHeight="1" x14ac:dyDescent="0.3">
      <c r="A12" s="17" t="s">
        <v>26</v>
      </c>
      <c r="B12" s="18">
        <v>2</v>
      </c>
      <c r="C12" s="30" t="s">
        <v>19</v>
      </c>
      <c r="D12" s="20">
        <f t="shared" si="0"/>
        <v>30</v>
      </c>
      <c r="E12" s="21">
        <v>30</v>
      </c>
      <c r="F12" s="22"/>
      <c r="G12" s="22"/>
      <c r="H12" s="23"/>
      <c r="I12" s="24">
        <f t="shared" si="1"/>
        <v>2</v>
      </c>
      <c r="J12" s="25">
        <f t="shared" si="2"/>
        <v>0</v>
      </c>
      <c r="K12" s="26" t="str">
        <f>"#REF!/25"</f>
        <v>#REF!/25</v>
      </c>
      <c r="L12" s="27">
        <v>0</v>
      </c>
      <c r="M12" s="27">
        <f>IF(G12&gt;0,1,0)</f>
        <v>0</v>
      </c>
      <c r="N12" s="28" t="str">
        <f>"#REF!/E9"</f>
        <v>#REF!/E9</v>
      </c>
      <c r="O12" s="29">
        <v>0.6</v>
      </c>
      <c r="P12" s="29" t="str">
        <f>"#REF!-P9"</f>
        <v>#REF!-P9</v>
      </c>
    </row>
    <row r="13" spans="1:16" s="15" customFormat="1" ht="12" customHeight="1" x14ac:dyDescent="0.3">
      <c r="A13" s="17" t="s">
        <v>27</v>
      </c>
      <c r="B13" s="18">
        <v>4</v>
      </c>
      <c r="C13" s="30" t="s">
        <v>22</v>
      </c>
      <c r="D13" s="20">
        <f t="shared" si="0"/>
        <v>45</v>
      </c>
      <c r="E13" s="21">
        <v>15</v>
      </c>
      <c r="F13" s="32">
        <v>10</v>
      </c>
      <c r="G13" s="32">
        <v>20</v>
      </c>
      <c r="H13" s="20"/>
      <c r="I13" s="24">
        <f t="shared" si="1"/>
        <v>1</v>
      </c>
      <c r="J13" s="25">
        <f t="shared" si="2"/>
        <v>2</v>
      </c>
      <c r="K13" s="26" t="str">
        <f>"#REF!/25"</f>
        <v>#REF!/25</v>
      </c>
      <c r="L13" s="33">
        <v>1</v>
      </c>
      <c r="M13" s="27">
        <f>IF(G13&gt;0,1,0)</f>
        <v>1</v>
      </c>
      <c r="N13" s="28" t="str">
        <f>"#REF!/E10"</f>
        <v>#REF!/E10</v>
      </c>
      <c r="O13" s="29">
        <f>D13/25</f>
        <v>1.8</v>
      </c>
      <c r="P13" s="29" t="str">
        <f>"#REF!-P10"</f>
        <v>#REF!-P10</v>
      </c>
    </row>
    <row r="14" spans="1:16" s="35" customFormat="1" ht="12" customHeight="1" x14ac:dyDescent="0.3">
      <c r="A14" s="17" t="s">
        <v>28</v>
      </c>
      <c r="B14" s="18">
        <v>0</v>
      </c>
      <c r="C14" s="19" t="s">
        <v>19</v>
      </c>
      <c r="D14" s="20">
        <f t="shared" si="0"/>
        <v>5</v>
      </c>
      <c r="E14" s="21">
        <v>5</v>
      </c>
      <c r="F14" s="21"/>
      <c r="G14" s="21"/>
      <c r="H14" s="34"/>
      <c r="I14" s="24">
        <f t="shared" si="1"/>
        <v>1</v>
      </c>
      <c r="J14" s="25">
        <f t="shared" si="2"/>
        <v>0</v>
      </c>
      <c r="K14" s="26" t="str">
        <f>"#REF!/25"</f>
        <v>#REF!/25</v>
      </c>
      <c r="L14" s="27">
        <v>0</v>
      </c>
      <c r="M14" s="27">
        <f>IF(G14&gt;0,1,0)</f>
        <v>0</v>
      </c>
      <c r="N14" s="28" t="str">
        <f>"#REF!/E11"</f>
        <v>#REF!/E11</v>
      </c>
      <c r="O14" s="29">
        <v>1</v>
      </c>
      <c r="P14" s="29" t="str">
        <f>"#REF!-P11"</f>
        <v>#REF!-P11</v>
      </c>
    </row>
    <row r="15" spans="1:16" s="31" customFormat="1" ht="12" customHeight="1" x14ac:dyDescent="0.3">
      <c r="A15" s="36" t="s">
        <v>29</v>
      </c>
      <c r="B15" s="37">
        <f>SUM(B5:B14)</f>
        <v>30</v>
      </c>
      <c r="C15" s="38">
        <f>COUNTIF(C5:C14,"e")</f>
        <v>3</v>
      </c>
      <c r="D15" s="39">
        <f t="shared" ref="D15:K15" si="3">SUM(D5:D14)</f>
        <v>350</v>
      </c>
      <c r="E15" s="39">
        <f t="shared" si="3"/>
        <v>140</v>
      </c>
      <c r="F15" s="39">
        <f t="shared" si="3"/>
        <v>90</v>
      </c>
      <c r="G15" s="39">
        <f t="shared" si="3"/>
        <v>120</v>
      </c>
      <c r="H15" s="39">
        <f t="shared" si="3"/>
        <v>0</v>
      </c>
      <c r="I15" s="39">
        <f t="shared" si="3"/>
        <v>10</v>
      </c>
      <c r="J15" s="37">
        <f t="shared" si="3"/>
        <v>14</v>
      </c>
      <c r="K15" s="40">
        <f t="shared" si="3"/>
        <v>0</v>
      </c>
      <c r="L15" s="41"/>
      <c r="M15" s="27"/>
      <c r="N15" s="28"/>
      <c r="O15" s="29"/>
      <c r="P15" s="29"/>
    </row>
    <row r="16" spans="1:16" s="31" customFormat="1" ht="12" customHeight="1" x14ac:dyDescent="0.3">
      <c r="A16" s="128" t="s">
        <v>30</v>
      </c>
      <c r="B16" s="128"/>
      <c r="C16" s="128"/>
      <c r="D16" s="128"/>
      <c r="E16" s="128"/>
      <c r="F16" s="128"/>
      <c r="G16" s="128"/>
      <c r="H16" s="128"/>
      <c r="I16" s="128"/>
      <c r="J16" s="128"/>
      <c r="K16" s="40"/>
      <c r="L16" s="41"/>
      <c r="M16" s="27"/>
      <c r="N16" s="28"/>
      <c r="O16" s="29"/>
      <c r="P16" s="29"/>
    </row>
    <row r="17" spans="1:16" s="31" customFormat="1" ht="12" customHeight="1" x14ac:dyDescent="0.3">
      <c r="A17" s="17" t="s">
        <v>31</v>
      </c>
      <c r="B17" s="18">
        <v>2</v>
      </c>
      <c r="C17" s="30" t="s">
        <v>19</v>
      </c>
      <c r="D17" s="20">
        <f t="shared" ref="D17:D25" si="4">SUM(E17:H17)</f>
        <v>30</v>
      </c>
      <c r="E17" s="20"/>
      <c r="F17" s="20"/>
      <c r="G17" s="42">
        <v>30</v>
      </c>
      <c r="H17" s="20"/>
      <c r="I17" s="24">
        <f t="shared" ref="I17:I25" si="5">ROUNDUP(E17/15,0)</f>
        <v>0</v>
      </c>
      <c r="J17" s="25">
        <f t="shared" ref="J17:J25" si="6">ROUNDUP((F17+G17+H17)/15,0)</f>
        <v>2</v>
      </c>
      <c r="K17" s="26" t="str">
        <f t="shared" ref="K17:K22" si="7">"#REF!/25"</f>
        <v>#REF!/25</v>
      </c>
      <c r="L17" s="41">
        <v>0</v>
      </c>
      <c r="M17" s="27">
        <f t="shared" ref="M17:M22" si="8">IF(G17&gt;0,1,0)</f>
        <v>1</v>
      </c>
      <c r="N17" s="28" t="str">
        <f>"#REF!/E17"</f>
        <v>#REF!/E17</v>
      </c>
      <c r="O17" s="29">
        <v>4.2</v>
      </c>
      <c r="P17" s="29" t="str">
        <f>"#REF!-P17"</f>
        <v>#REF!-P17</v>
      </c>
    </row>
    <row r="18" spans="1:16" s="31" customFormat="1" ht="12" customHeight="1" x14ac:dyDescent="0.3">
      <c r="A18" s="17" t="s">
        <v>32</v>
      </c>
      <c r="B18" s="18">
        <v>0</v>
      </c>
      <c r="C18" s="30" t="s">
        <v>19</v>
      </c>
      <c r="D18" s="20">
        <f t="shared" si="4"/>
        <v>30</v>
      </c>
      <c r="E18" s="21"/>
      <c r="F18" s="22">
        <v>30</v>
      </c>
      <c r="G18" s="22"/>
      <c r="H18" s="20"/>
      <c r="I18" s="24">
        <f t="shared" si="5"/>
        <v>0</v>
      </c>
      <c r="J18" s="25">
        <f t="shared" si="6"/>
        <v>2</v>
      </c>
      <c r="K18" s="26" t="str">
        <f t="shared" si="7"/>
        <v>#REF!/25</v>
      </c>
      <c r="L18" s="41">
        <v>0</v>
      </c>
      <c r="M18" s="27">
        <f t="shared" si="8"/>
        <v>0</v>
      </c>
      <c r="N18" s="28" t="str">
        <f>"#REF!/E18"</f>
        <v>#REF!/E18</v>
      </c>
      <c r="O18" s="29">
        <v>4</v>
      </c>
      <c r="P18" s="29" t="str">
        <f>"#REF!-P18"</f>
        <v>#REF!-P18</v>
      </c>
    </row>
    <row r="19" spans="1:16" s="43" customFormat="1" ht="12" customHeight="1" x14ac:dyDescent="0.3">
      <c r="A19" s="17" t="s">
        <v>33</v>
      </c>
      <c r="B19" s="18">
        <v>7</v>
      </c>
      <c r="C19" s="30" t="s">
        <v>22</v>
      </c>
      <c r="D19" s="20">
        <f t="shared" si="4"/>
        <v>75</v>
      </c>
      <c r="E19" s="21">
        <v>30</v>
      </c>
      <c r="F19" s="22">
        <v>45</v>
      </c>
      <c r="G19" s="22"/>
      <c r="H19" s="20"/>
      <c r="I19" s="24">
        <f t="shared" si="5"/>
        <v>2</v>
      </c>
      <c r="J19" s="25">
        <f t="shared" si="6"/>
        <v>3</v>
      </c>
      <c r="K19" s="26" t="str">
        <f t="shared" si="7"/>
        <v>#REF!/25</v>
      </c>
      <c r="L19" s="27">
        <v>0</v>
      </c>
      <c r="M19" s="27">
        <f t="shared" si="8"/>
        <v>0</v>
      </c>
      <c r="N19" s="28" t="str">
        <f>"#REF!/E19"</f>
        <v>#REF!/E19</v>
      </c>
      <c r="O19" s="29">
        <v>4</v>
      </c>
      <c r="P19" s="29" t="str">
        <f>"#REF!-P19"</f>
        <v>#REF!-P19</v>
      </c>
    </row>
    <row r="20" spans="1:16" s="35" customFormat="1" ht="14.25" customHeight="1" x14ac:dyDescent="0.3">
      <c r="A20" s="17" t="s">
        <v>34</v>
      </c>
      <c r="B20" s="18">
        <v>2</v>
      </c>
      <c r="C20" s="19" t="s">
        <v>19</v>
      </c>
      <c r="D20" s="20">
        <f t="shared" si="4"/>
        <v>30</v>
      </c>
      <c r="E20" s="21">
        <v>30</v>
      </c>
      <c r="F20" s="22"/>
      <c r="G20" s="22"/>
      <c r="H20" s="20"/>
      <c r="I20" s="24">
        <f t="shared" si="5"/>
        <v>2</v>
      </c>
      <c r="J20" s="25">
        <f t="shared" si="6"/>
        <v>0</v>
      </c>
      <c r="K20" s="26" t="str">
        <f t="shared" si="7"/>
        <v>#REF!/25</v>
      </c>
      <c r="L20" s="27">
        <v>0</v>
      </c>
      <c r="M20" s="27">
        <f t="shared" si="8"/>
        <v>0</v>
      </c>
      <c r="N20" s="28" t="str">
        <f>"#REF!/E20"</f>
        <v>#REF!/E20</v>
      </c>
      <c r="O20" s="29">
        <f>D20/25</f>
        <v>1.2</v>
      </c>
      <c r="P20" s="29" t="str">
        <f>"#REF!-P20"</f>
        <v>#REF!-P20</v>
      </c>
    </row>
    <row r="21" spans="1:16" s="31" customFormat="1" ht="12" customHeight="1" x14ac:dyDescent="0.3">
      <c r="A21" s="17" t="s">
        <v>35</v>
      </c>
      <c r="B21" s="18">
        <v>5</v>
      </c>
      <c r="C21" s="19" t="s">
        <v>22</v>
      </c>
      <c r="D21" s="20">
        <f t="shared" si="4"/>
        <v>45</v>
      </c>
      <c r="E21" s="21">
        <v>15</v>
      </c>
      <c r="F21" s="22">
        <v>10</v>
      </c>
      <c r="G21" s="22">
        <v>20</v>
      </c>
      <c r="H21" s="20"/>
      <c r="I21" s="24">
        <f t="shared" si="5"/>
        <v>1</v>
      </c>
      <c r="J21" s="25">
        <f t="shared" si="6"/>
        <v>2</v>
      </c>
      <c r="K21" s="26" t="str">
        <f t="shared" si="7"/>
        <v>#REF!/25</v>
      </c>
      <c r="L21" s="41">
        <v>0</v>
      </c>
      <c r="M21" s="27">
        <f t="shared" si="8"/>
        <v>1</v>
      </c>
      <c r="N21" s="28" t="str">
        <f>"#REF!/E21"</f>
        <v>#REF!/E21</v>
      </c>
      <c r="O21" s="29">
        <f>D21/25</f>
        <v>1.8</v>
      </c>
      <c r="P21" s="29" t="str">
        <f>"#REF!-P21"</f>
        <v>#REF!-P21</v>
      </c>
    </row>
    <row r="22" spans="1:16" s="15" customFormat="1" ht="12" customHeight="1" x14ac:dyDescent="0.3">
      <c r="A22" s="17" t="s">
        <v>36</v>
      </c>
      <c r="B22" s="18">
        <v>4</v>
      </c>
      <c r="C22" s="30" t="s">
        <v>19</v>
      </c>
      <c r="D22" s="20">
        <f t="shared" si="4"/>
        <v>45</v>
      </c>
      <c r="E22" s="20">
        <v>15</v>
      </c>
      <c r="F22" s="22">
        <v>10</v>
      </c>
      <c r="G22" s="22">
        <v>20</v>
      </c>
      <c r="H22" s="20"/>
      <c r="I22" s="24">
        <f t="shared" si="5"/>
        <v>1</v>
      </c>
      <c r="J22" s="25">
        <f t="shared" si="6"/>
        <v>2</v>
      </c>
      <c r="K22" s="26" t="str">
        <f t="shared" si="7"/>
        <v>#REF!/25</v>
      </c>
      <c r="L22" s="33">
        <v>1</v>
      </c>
      <c r="M22" s="27">
        <f t="shared" si="8"/>
        <v>1</v>
      </c>
      <c r="N22" s="28" t="str">
        <f>"#REF!/E22"</f>
        <v>#REF!/E22</v>
      </c>
      <c r="O22" s="29">
        <f>D22/25</f>
        <v>1.8</v>
      </c>
      <c r="P22" s="29" t="str">
        <f>"#REF!-P22"</f>
        <v>#REF!-P22</v>
      </c>
    </row>
    <row r="23" spans="1:16" s="15" customFormat="1" ht="12" customHeight="1" x14ac:dyDescent="0.3">
      <c r="A23" s="17" t="s">
        <v>37</v>
      </c>
      <c r="B23" s="18">
        <v>5</v>
      </c>
      <c r="C23" s="30" t="s">
        <v>22</v>
      </c>
      <c r="D23" s="20">
        <f t="shared" si="4"/>
        <v>45</v>
      </c>
      <c r="E23" s="20">
        <v>15</v>
      </c>
      <c r="F23" s="20">
        <v>10</v>
      </c>
      <c r="G23" s="22">
        <v>20</v>
      </c>
      <c r="H23" s="20"/>
      <c r="I23" s="24">
        <f t="shared" si="5"/>
        <v>1</v>
      </c>
      <c r="J23" s="25">
        <f t="shared" si="6"/>
        <v>2</v>
      </c>
      <c r="K23" s="26"/>
      <c r="L23" s="33"/>
      <c r="M23" s="27"/>
      <c r="N23" s="28"/>
      <c r="O23" s="29"/>
      <c r="P23" s="29"/>
    </row>
    <row r="24" spans="1:16" s="35" customFormat="1" ht="12" customHeight="1" x14ac:dyDescent="0.3">
      <c r="A24" s="17" t="s">
        <v>38</v>
      </c>
      <c r="B24" s="18">
        <v>4</v>
      </c>
      <c r="C24" s="30" t="s">
        <v>19</v>
      </c>
      <c r="D24" s="20">
        <f t="shared" si="4"/>
        <v>45</v>
      </c>
      <c r="E24" s="20">
        <v>15</v>
      </c>
      <c r="F24" s="20">
        <v>10</v>
      </c>
      <c r="G24" s="22">
        <v>20</v>
      </c>
      <c r="H24" s="20"/>
      <c r="I24" s="24">
        <f t="shared" si="5"/>
        <v>1</v>
      </c>
      <c r="J24" s="25">
        <f t="shared" si="6"/>
        <v>2</v>
      </c>
      <c r="K24" s="26" t="str">
        <f>"#REF!/25"</f>
        <v>#REF!/25</v>
      </c>
      <c r="L24" s="33">
        <v>1</v>
      </c>
      <c r="M24" s="27">
        <f>IF(G24&gt;0,1,0)</f>
        <v>1</v>
      </c>
      <c r="N24" s="44" t="str">
        <f>"#REF!/E23"</f>
        <v>#REF!/E23</v>
      </c>
      <c r="O24" s="29">
        <f>D24/25</f>
        <v>1.8</v>
      </c>
      <c r="P24" s="29" t="str">
        <f>"#REF!-P23"</f>
        <v>#REF!-P23</v>
      </c>
    </row>
    <row r="25" spans="1:16" s="35" customFormat="1" ht="13.8" x14ac:dyDescent="0.3">
      <c r="A25" s="17" t="s">
        <v>39</v>
      </c>
      <c r="B25" s="18">
        <v>1</v>
      </c>
      <c r="C25" s="30" t="s">
        <v>19</v>
      </c>
      <c r="D25" s="20">
        <f t="shared" si="4"/>
        <v>15</v>
      </c>
      <c r="E25" s="25">
        <v>15</v>
      </c>
      <c r="F25" s="20"/>
      <c r="G25" s="42"/>
      <c r="H25" s="45"/>
      <c r="I25" s="24">
        <f t="shared" si="5"/>
        <v>1</v>
      </c>
      <c r="J25" s="25">
        <f t="shared" si="6"/>
        <v>0</v>
      </c>
      <c r="K25" s="26"/>
      <c r="L25" s="33"/>
      <c r="M25" s="27"/>
      <c r="N25" s="44"/>
      <c r="O25" s="29"/>
      <c r="P25" s="29"/>
    </row>
    <row r="26" spans="1:16" s="15" customFormat="1" ht="12" customHeight="1" x14ac:dyDescent="0.3">
      <c r="A26" s="36" t="s">
        <v>29</v>
      </c>
      <c r="B26" s="37">
        <f>SUM(B17:B25)</f>
        <v>30</v>
      </c>
      <c r="C26" s="38">
        <f>COUNTIF(C17:C25,"e")</f>
        <v>3</v>
      </c>
      <c r="D26" s="39">
        <f t="shared" ref="D26:K26" si="9">SUM(D17:D25)</f>
        <v>360</v>
      </c>
      <c r="E26" s="39">
        <f t="shared" si="9"/>
        <v>135</v>
      </c>
      <c r="F26" s="39">
        <f t="shared" si="9"/>
        <v>115</v>
      </c>
      <c r="G26" s="39">
        <f t="shared" si="9"/>
        <v>110</v>
      </c>
      <c r="H26" s="39">
        <f t="shared" si="9"/>
        <v>0</v>
      </c>
      <c r="I26" s="39">
        <f t="shared" si="9"/>
        <v>9</v>
      </c>
      <c r="J26" s="37">
        <f t="shared" si="9"/>
        <v>15</v>
      </c>
      <c r="K26" s="26">
        <f t="shared" si="9"/>
        <v>0</v>
      </c>
      <c r="L26" s="27"/>
      <c r="M26" s="27"/>
      <c r="N26" s="28"/>
      <c r="O26" s="29"/>
      <c r="P26" s="29"/>
    </row>
    <row r="27" spans="1:16" s="15" customFormat="1" ht="12" customHeight="1" x14ac:dyDescent="0.3">
      <c r="A27" s="128" t="s">
        <v>40</v>
      </c>
      <c r="B27" s="128"/>
      <c r="C27" s="128"/>
      <c r="D27" s="128"/>
      <c r="E27" s="128"/>
      <c r="F27" s="128"/>
      <c r="G27" s="128"/>
      <c r="H27" s="128"/>
      <c r="I27" s="128"/>
      <c r="J27" s="128"/>
      <c r="K27" s="26"/>
      <c r="L27" s="27"/>
      <c r="M27" s="27"/>
      <c r="N27" s="28"/>
      <c r="O27" s="29"/>
      <c r="P27" s="29"/>
    </row>
    <row r="28" spans="1:16" s="15" customFormat="1" ht="12" customHeight="1" x14ac:dyDescent="0.3">
      <c r="A28" s="17" t="s">
        <v>41</v>
      </c>
      <c r="B28" s="18">
        <v>2</v>
      </c>
      <c r="C28" s="19" t="s">
        <v>19</v>
      </c>
      <c r="D28" s="20">
        <f t="shared" ref="D28:D35" si="10">SUM(E28:H28)</f>
        <v>30</v>
      </c>
      <c r="E28" s="20"/>
      <c r="F28" s="20"/>
      <c r="G28" s="42">
        <v>30</v>
      </c>
      <c r="H28" s="20"/>
      <c r="I28" s="24">
        <f t="shared" ref="I28:I37" si="11">ROUNDUP(E28/15,0)</f>
        <v>0</v>
      </c>
      <c r="J28" s="25">
        <f t="shared" ref="J28:J37" si="12">ROUNDUP((F28+G28+H28)/15,0)</f>
        <v>2</v>
      </c>
      <c r="K28" s="26" t="str">
        <f t="shared" ref="K28:K33" si="13">"#REF!/25"</f>
        <v>#REF!/25</v>
      </c>
      <c r="L28" s="27">
        <v>0</v>
      </c>
      <c r="M28" s="27">
        <f t="shared" ref="M28:M33" si="14">IF(G28&gt;0,1,0)</f>
        <v>1</v>
      </c>
      <c r="N28" s="28" t="str">
        <f>"#REF!/E27"</f>
        <v>#REF!/E27</v>
      </c>
      <c r="O28" s="29">
        <v>2.6</v>
      </c>
      <c r="P28" s="29" t="str">
        <f>"#REF!-P27"</f>
        <v>#REF!-P27</v>
      </c>
    </row>
    <row r="29" spans="1:16" s="15" customFormat="1" ht="12" customHeight="1" x14ac:dyDescent="0.3">
      <c r="A29" s="46" t="s">
        <v>42</v>
      </c>
      <c r="B29" s="18">
        <v>3</v>
      </c>
      <c r="C29" s="19" t="s">
        <v>22</v>
      </c>
      <c r="D29" s="20">
        <f t="shared" si="10"/>
        <v>30</v>
      </c>
      <c r="E29" s="20">
        <v>30</v>
      </c>
      <c r="F29" s="20"/>
      <c r="G29" s="42"/>
      <c r="H29" s="20"/>
      <c r="I29" s="24">
        <f t="shared" si="11"/>
        <v>2</v>
      </c>
      <c r="J29" s="25">
        <f t="shared" si="12"/>
        <v>0</v>
      </c>
      <c r="K29" s="26" t="str">
        <f t="shared" si="13"/>
        <v>#REF!/25</v>
      </c>
      <c r="L29" s="27">
        <v>0</v>
      </c>
      <c r="M29" s="27">
        <f t="shared" si="14"/>
        <v>0</v>
      </c>
      <c r="N29" s="28" t="str">
        <f>"#REF!/E28"</f>
        <v>#REF!/E28</v>
      </c>
      <c r="O29" s="29">
        <v>2.5</v>
      </c>
      <c r="P29" s="29" t="str">
        <f>"#REF!-P28"</f>
        <v>#REF!-P28</v>
      </c>
    </row>
    <row r="30" spans="1:16" s="15" customFormat="1" ht="27" customHeight="1" x14ac:dyDescent="0.3">
      <c r="A30" s="17" t="s">
        <v>43</v>
      </c>
      <c r="B30" s="18">
        <v>2</v>
      </c>
      <c r="C30" s="19" t="s">
        <v>19</v>
      </c>
      <c r="D30" s="20">
        <f t="shared" si="10"/>
        <v>45</v>
      </c>
      <c r="E30" s="25">
        <v>15</v>
      </c>
      <c r="F30" s="25">
        <v>10</v>
      </c>
      <c r="G30" s="47">
        <v>20</v>
      </c>
      <c r="H30" s="25"/>
      <c r="I30" s="24">
        <f t="shared" si="11"/>
        <v>1</v>
      </c>
      <c r="J30" s="25">
        <f t="shared" si="12"/>
        <v>2</v>
      </c>
      <c r="K30" s="26" t="str">
        <f t="shared" si="13"/>
        <v>#REF!/25</v>
      </c>
      <c r="L30" s="27">
        <v>0</v>
      </c>
      <c r="M30" s="27">
        <f t="shared" si="14"/>
        <v>1</v>
      </c>
      <c r="N30" s="28" t="str">
        <f>"#REF!/E29"</f>
        <v>#REF!/E29</v>
      </c>
      <c r="O30" s="29">
        <v>2.6</v>
      </c>
      <c r="P30" s="29" t="str">
        <f>"#REF!-P29"</f>
        <v>#REF!-P29</v>
      </c>
    </row>
    <row r="31" spans="1:16" s="15" customFormat="1" ht="12" customHeight="1" x14ac:dyDescent="0.3">
      <c r="A31" s="17" t="s">
        <v>44</v>
      </c>
      <c r="B31" s="18">
        <v>4</v>
      </c>
      <c r="C31" s="30" t="s">
        <v>19</v>
      </c>
      <c r="D31" s="20">
        <f t="shared" si="10"/>
        <v>45</v>
      </c>
      <c r="E31" s="20">
        <v>15</v>
      </c>
      <c r="F31" s="20">
        <v>10</v>
      </c>
      <c r="G31" s="42">
        <v>20</v>
      </c>
      <c r="H31" s="20"/>
      <c r="I31" s="24">
        <f t="shared" si="11"/>
        <v>1</v>
      </c>
      <c r="J31" s="25">
        <f t="shared" si="12"/>
        <v>2</v>
      </c>
      <c r="K31" s="26" t="str">
        <f t="shared" si="13"/>
        <v>#REF!/25</v>
      </c>
      <c r="L31" s="27">
        <v>0</v>
      </c>
      <c r="M31" s="27">
        <f t="shared" si="14"/>
        <v>1</v>
      </c>
      <c r="N31" s="28" t="str">
        <f>"#REF!/E30"</f>
        <v>#REF!/E30</v>
      </c>
      <c r="O31" s="29">
        <v>2.5</v>
      </c>
      <c r="P31" s="29" t="str">
        <f>"#REF!-P30"</f>
        <v>#REF!-P30</v>
      </c>
    </row>
    <row r="32" spans="1:16" s="15" customFormat="1" ht="12" customHeight="1" x14ac:dyDescent="0.3">
      <c r="A32" s="17" t="s">
        <v>45</v>
      </c>
      <c r="B32" s="18">
        <v>4</v>
      </c>
      <c r="C32" s="30" t="s">
        <v>19</v>
      </c>
      <c r="D32" s="20">
        <f t="shared" si="10"/>
        <v>45</v>
      </c>
      <c r="E32" s="21">
        <v>15</v>
      </c>
      <c r="F32" s="22">
        <v>4</v>
      </c>
      <c r="G32" s="22">
        <v>20</v>
      </c>
      <c r="H32" s="20">
        <v>6</v>
      </c>
      <c r="I32" s="24">
        <f t="shared" si="11"/>
        <v>1</v>
      </c>
      <c r="J32" s="25">
        <f t="shared" si="12"/>
        <v>2</v>
      </c>
      <c r="K32" s="26" t="str">
        <f t="shared" si="13"/>
        <v>#REF!/25</v>
      </c>
      <c r="L32" s="27">
        <v>0</v>
      </c>
      <c r="M32" s="27">
        <f t="shared" si="14"/>
        <v>1</v>
      </c>
      <c r="N32" s="28" t="str">
        <f>"#REF!/E32"</f>
        <v>#REF!/E32</v>
      </c>
      <c r="O32" s="29">
        <f>D32/25</f>
        <v>1.8</v>
      </c>
      <c r="P32" s="29" t="str">
        <f>"#REF!-P32"</f>
        <v>#REF!-P32</v>
      </c>
    </row>
    <row r="33" spans="1:16" s="15" customFormat="1" ht="12" customHeight="1" x14ac:dyDescent="0.3">
      <c r="A33" s="17" t="s">
        <v>46</v>
      </c>
      <c r="B33" s="18">
        <v>4</v>
      </c>
      <c r="C33" s="19" t="s">
        <v>19</v>
      </c>
      <c r="D33" s="20">
        <f t="shared" si="10"/>
        <v>45</v>
      </c>
      <c r="E33" s="25">
        <v>15</v>
      </c>
      <c r="F33" s="25">
        <v>10</v>
      </c>
      <c r="G33" s="47">
        <v>20</v>
      </c>
      <c r="H33" s="25"/>
      <c r="I33" s="24">
        <f t="shared" si="11"/>
        <v>1</v>
      </c>
      <c r="J33" s="25">
        <f t="shared" si="12"/>
        <v>2</v>
      </c>
      <c r="K33" s="26" t="str">
        <f t="shared" si="13"/>
        <v>#REF!/25</v>
      </c>
      <c r="L33" s="33">
        <v>1</v>
      </c>
      <c r="M33" s="27">
        <f t="shared" si="14"/>
        <v>1</v>
      </c>
      <c r="N33" s="44" t="str">
        <f>"#REF!/E33"</f>
        <v>#REF!/E33</v>
      </c>
      <c r="O33" s="29">
        <f>D33/25</f>
        <v>1.8</v>
      </c>
      <c r="P33" s="29" t="str">
        <f>"#REF!-P33"</f>
        <v>#REF!-P33</v>
      </c>
    </row>
    <row r="34" spans="1:16" s="15" customFormat="1" ht="12" customHeight="1" x14ac:dyDescent="0.3">
      <c r="A34" s="17" t="s">
        <v>47</v>
      </c>
      <c r="B34" s="18">
        <v>3</v>
      </c>
      <c r="C34" s="19" t="s">
        <v>22</v>
      </c>
      <c r="D34" s="20">
        <f t="shared" si="10"/>
        <v>30</v>
      </c>
      <c r="E34" s="19">
        <v>15</v>
      </c>
      <c r="F34" s="25">
        <v>5</v>
      </c>
      <c r="G34" s="47">
        <v>10</v>
      </c>
      <c r="H34" s="9"/>
      <c r="I34" s="24">
        <f t="shared" si="11"/>
        <v>1</v>
      </c>
      <c r="J34" s="25">
        <f t="shared" si="12"/>
        <v>1</v>
      </c>
      <c r="K34" s="26"/>
      <c r="L34" s="33"/>
      <c r="M34" s="27"/>
      <c r="N34" s="44"/>
      <c r="O34" s="29"/>
      <c r="P34" s="29"/>
    </row>
    <row r="35" spans="1:16" s="15" customFormat="1" ht="12" customHeight="1" x14ac:dyDescent="0.3">
      <c r="A35" s="17" t="s">
        <v>48</v>
      </c>
      <c r="B35" s="18">
        <v>2</v>
      </c>
      <c r="C35" s="19" t="s">
        <v>19</v>
      </c>
      <c r="D35" s="20">
        <f t="shared" si="10"/>
        <v>30</v>
      </c>
      <c r="E35" s="19">
        <v>15</v>
      </c>
      <c r="F35" s="25">
        <v>5</v>
      </c>
      <c r="G35" s="47">
        <v>10</v>
      </c>
      <c r="H35" s="9"/>
      <c r="I35" s="24">
        <f t="shared" si="11"/>
        <v>1</v>
      </c>
      <c r="J35" s="25">
        <f t="shared" si="12"/>
        <v>1</v>
      </c>
      <c r="K35" s="26"/>
      <c r="L35" s="33"/>
      <c r="M35" s="27"/>
      <c r="N35" s="44"/>
      <c r="O35" s="29"/>
      <c r="P35" s="29"/>
    </row>
    <row r="36" spans="1:16" s="15" customFormat="1" ht="12" customHeight="1" x14ac:dyDescent="0.3">
      <c r="A36" s="17" t="s">
        <v>49</v>
      </c>
      <c r="B36" s="18">
        <v>2</v>
      </c>
      <c r="C36" s="30" t="s">
        <v>19</v>
      </c>
      <c r="D36" s="20">
        <v>30</v>
      </c>
      <c r="E36" s="20">
        <v>15</v>
      </c>
      <c r="F36" s="25">
        <v>5</v>
      </c>
      <c r="G36" s="47">
        <v>10</v>
      </c>
      <c r="H36" s="20"/>
      <c r="I36" s="24">
        <f t="shared" si="11"/>
        <v>1</v>
      </c>
      <c r="J36" s="25">
        <f t="shared" si="12"/>
        <v>1</v>
      </c>
      <c r="K36" s="26" t="str">
        <f>"#REF!/25"</f>
        <v>#REF!/25</v>
      </c>
      <c r="L36" s="33">
        <v>1</v>
      </c>
      <c r="M36" s="27">
        <f>IF(G36&gt;0,1,0)</f>
        <v>1</v>
      </c>
      <c r="N36" s="28" t="str">
        <f>"#REF!/E35"</f>
        <v>#REF!/E35</v>
      </c>
      <c r="O36" s="29">
        <f>D36/25</f>
        <v>1.2</v>
      </c>
      <c r="P36" s="29" t="str">
        <f>"#REF!-P35"</f>
        <v>#REF!-P35</v>
      </c>
    </row>
    <row r="37" spans="1:16" s="15" customFormat="1" ht="12" customHeight="1" x14ac:dyDescent="0.3">
      <c r="A37" s="17" t="s">
        <v>50</v>
      </c>
      <c r="B37" s="18">
        <v>4</v>
      </c>
      <c r="C37" s="30" t="s">
        <v>19</v>
      </c>
      <c r="D37" s="20">
        <f>SUM(E37:H37)</f>
        <v>45</v>
      </c>
      <c r="E37" s="20">
        <v>15</v>
      </c>
      <c r="F37" s="20">
        <v>10</v>
      </c>
      <c r="G37" s="20">
        <v>20</v>
      </c>
      <c r="H37" s="20"/>
      <c r="I37" s="24">
        <f t="shared" si="11"/>
        <v>1</v>
      </c>
      <c r="J37" s="25">
        <f t="shared" si="12"/>
        <v>2</v>
      </c>
      <c r="K37" s="26" t="str">
        <f>"#REF!/25"</f>
        <v>#REF!/25</v>
      </c>
      <c r="L37" s="27">
        <v>0</v>
      </c>
      <c r="M37" s="27">
        <f>IF(G37&gt;0,1,0)</f>
        <v>1</v>
      </c>
      <c r="N37" s="28" t="str">
        <f>"#REF!/E36"</f>
        <v>#REF!/E36</v>
      </c>
      <c r="O37" s="29">
        <v>1.3</v>
      </c>
      <c r="P37" s="29" t="str">
        <f>"#REF!-P36"</f>
        <v>#REF!-P36</v>
      </c>
    </row>
    <row r="38" spans="1:16" s="15" customFormat="1" ht="12" customHeight="1" x14ac:dyDescent="0.3">
      <c r="A38" s="36" t="s">
        <v>29</v>
      </c>
      <c r="B38" s="37">
        <f>SUM(B28:B37)</f>
        <v>30</v>
      </c>
      <c r="C38" s="38">
        <f>COUNTIF(C28:C37,"e")</f>
        <v>2</v>
      </c>
      <c r="D38" s="39">
        <f t="shared" ref="D38:K38" si="15">SUM(D28:D37)</f>
        <v>375</v>
      </c>
      <c r="E38" s="39">
        <f t="shared" si="15"/>
        <v>150</v>
      </c>
      <c r="F38" s="39">
        <f t="shared" si="15"/>
        <v>59</v>
      </c>
      <c r="G38" s="39">
        <f t="shared" si="15"/>
        <v>160</v>
      </c>
      <c r="H38" s="39">
        <f t="shared" si="15"/>
        <v>6</v>
      </c>
      <c r="I38" s="39">
        <f t="shared" si="15"/>
        <v>10</v>
      </c>
      <c r="J38" s="39">
        <f t="shared" si="15"/>
        <v>15</v>
      </c>
      <c r="K38" s="26">
        <f t="shared" si="15"/>
        <v>0</v>
      </c>
      <c r="L38" s="27"/>
      <c r="M38" s="27"/>
      <c r="N38" s="28"/>
      <c r="O38" s="29"/>
      <c r="P38" s="29"/>
    </row>
    <row r="39" spans="1:16" s="15" customFormat="1" ht="12" customHeight="1" x14ac:dyDescent="0.3">
      <c r="A39" s="128" t="s">
        <v>51</v>
      </c>
      <c r="B39" s="128"/>
      <c r="C39" s="128"/>
      <c r="D39" s="128"/>
      <c r="E39" s="128"/>
      <c r="F39" s="128"/>
      <c r="G39" s="128"/>
      <c r="H39" s="128"/>
      <c r="I39" s="128"/>
      <c r="J39" s="128"/>
      <c r="K39" s="26"/>
      <c r="L39" s="27"/>
      <c r="M39" s="27"/>
      <c r="N39" s="28"/>
      <c r="O39" s="29"/>
      <c r="P39" s="29"/>
    </row>
    <row r="40" spans="1:16" s="15" customFormat="1" ht="12" customHeight="1" x14ac:dyDescent="0.3">
      <c r="A40" s="17" t="s">
        <v>52</v>
      </c>
      <c r="B40" s="18">
        <v>4</v>
      </c>
      <c r="C40" s="19" t="s">
        <v>22</v>
      </c>
      <c r="D40" s="48">
        <f t="shared" ref="D40:D48" si="16">SUM(E40:H40)</f>
        <v>45</v>
      </c>
      <c r="E40" s="20"/>
      <c r="F40" s="20"/>
      <c r="G40" s="42">
        <v>45</v>
      </c>
      <c r="H40" s="20"/>
      <c r="I40" s="24">
        <f t="shared" ref="I40:I48" si="17">ROUNDUP(E40/15,0)</f>
        <v>0</v>
      </c>
      <c r="J40" s="25">
        <f>ROUNDUP((F40+G40+H40)/15,0)</f>
        <v>3</v>
      </c>
      <c r="K40" s="26" t="str">
        <f>"#REF!/25"</f>
        <v>#REF!/25</v>
      </c>
      <c r="L40" s="27">
        <v>0</v>
      </c>
      <c r="M40" s="27">
        <f>IF(G40&gt;0,1,0)</f>
        <v>1</v>
      </c>
      <c r="N40" s="28" t="str">
        <f>"#REF!/E38"</f>
        <v>#REF!/E38</v>
      </c>
      <c r="O40" s="29">
        <v>2.8</v>
      </c>
      <c r="P40" s="29" t="str">
        <f>"#REF!-P38"</f>
        <v>#REF!-P38</v>
      </c>
    </row>
    <row r="41" spans="1:16" s="56" customFormat="1" ht="12" customHeight="1" x14ac:dyDescent="0.3">
      <c r="A41" s="49" t="s">
        <v>53</v>
      </c>
      <c r="B41" s="50">
        <v>2</v>
      </c>
      <c r="C41" s="51" t="s">
        <v>19</v>
      </c>
      <c r="D41" s="48">
        <f t="shared" si="16"/>
        <v>30</v>
      </c>
      <c r="E41" s="52"/>
      <c r="F41" s="48">
        <v>10</v>
      </c>
      <c r="G41" s="53">
        <v>20</v>
      </c>
      <c r="H41" s="48"/>
      <c r="I41" s="54">
        <f t="shared" si="17"/>
        <v>0</v>
      </c>
      <c r="J41" s="52">
        <f>ROUNDUP((F41+G41+H41)/15,0)</f>
        <v>2</v>
      </c>
      <c r="K41" s="55"/>
      <c r="L41" s="3"/>
      <c r="M41" s="3"/>
      <c r="O41" s="3"/>
      <c r="P41" s="3"/>
    </row>
    <row r="42" spans="1:16" s="15" customFormat="1" ht="12" customHeight="1" x14ac:dyDescent="0.3">
      <c r="A42" s="17" t="s">
        <v>54</v>
      </c>
      <c r="B42" s="18">
        <v>4</v>
      </c>
      <c r="C42" s="30" t="s">
        <v>19</v>
      </c>
      <c r="D42" s="20">
        <f t="shared" si="16"/>
        <v>45</v>
      </c>
      <c r="E42" s="20">
        <v>15</v>
      </c>
      <c r="F42" s="20">
        <v>10</v>
      </c>
      <c r="G42" s="42">
        <v>20</v>
      </c>
      <c r="H42" s="20"/>
      <c r="I42" s="24">
        <f t="shared" si="17"/>
        <v>1</v>
      </c>
      <c r="J42" s="25">
        <f>ROUNDUP((F42+G42+H42)/15,0)</f>
        <v>2</v>
      </c>
      <c r="K42" s="26"/>
      <c r="L42" s="27"/>
      <c r="M42" s="27"/>
      <c r="N42" s="28"/>
      <c r="O42" s="29"/>
      <c r="P42" s="29"/>
    </row>
    <row r="43" spans="1:16" s="15" customFormat="1" ht="12" customHeight="1" x14ac:dyDescent="0.3">
      <c r="A43" s="17" t="s">
        <v>55</v>
      </c>
      <c r="B43" s="18">
        <v>3</v>
      </c>
      <c r="C43" s="30" t="s">
        <v>19</v>
      </c>
      <c r="D43" s="20">
        <f t="shared" si="16"/>
        <v>30</v>
      </c>
      <c r="E43" s="25">
        <v>15</v>
      </c>
      <c r="F43" s="20">
        <v>5</v>
      </c>
      <c r="G43" s="20">
        <v>10</v>
      </c>
      <c r="H43" s="20"/>
      <c r="I43" s="24">
        <f t="shared" si="17"/>
        <v>1</v>
      </c>
      <c r="J43" s="25">
        <f>ROUNDUP((F43+G43+H43)/17,0)</f>
        <v>1</v>
      </c>
      <c r="K43" s="26" t="str">
        <f>"#REF!/25"</f>
        <v>#REF!/25</v>
      </c>
      <c r="L43" s="27">
        <v>0</v>
      </c>
      <c r="M43" s="27">
        <f>IF(G43&gt;0,1,0)</f>
        <v>1</v>
      </c>
      <c r="N43" s="28" t="str">
        <f>"#REF!/E31"</f>
        <v>#REF!/E31</v>
      </c>
      <c r="O43" s="29">
        <v>2.2000000000000002</v>
      </c>
      <c r="P43" s="29" t="str">
        <f>"#REF!-P31"</f>
        <v>#REF!-P31</v>
      </c>
    </row>
    <row r="44" spans="1:16" s="15" customFormat="1" ht="12" customHeight="1" x14ac:dyDescent="0.3">
      <c r="A44" s="17" t="s">
        <v>56</v>
      </c>
      <c r="B44" s="18">
        <v>4</v>
      </c>
      <c r="C44" s="30" t="s">
        <v>22</v>
      </c>
      <c r="D44" s="20">
        <f t="shared" si="16"/>
        <v>45</v>
      </c>
      <c r="E44" s="21">
        <v>15</v>
      </c>
      <c r="F44" s="22">
        <v>10</v>
      </c>
      <c r="G44" s="22">
        <v>20</v>
      </c>
      <c r="H44" s="45"/>
      <c r="I44" s="24">
        <f t="shared" si="17"/>
        <v>1</v>
      </c>
      <c r="J44" s="25">
        <f>ROUNDUP((F44+G44+H44)/15,0)</f>
        <v>2</v>
      </c>
      <c r="K44" s="26" t="str">
        <f>"#REF!/25"</f>
        <v>#REF!/25</v>
      </c>
      <c r="L44" s="27">
        <v>0</v>
      </c>
      <c r="M44" s="27">
        <f>IF(G44&gt;0,1,0)</f>
        <v>1</v>
      </c>
      <c r="N44" s="28" t="str">
        <f>"#REF!/E41"</f>
        <v>#REF!/E41</v>
      </c>
      <c r="O44" s="29">
        <f>D44/25</f>
        <v>1.8</v>
      </c>
      <c r="P44" s="29" t="str">
        <f>"#REF!-P41"</f>
        <v>#REF!-P41</v>
      </c>
    </row>
    <row r="45" spans="1:16" s="15" customFormat="1" ht="12" customHeight="1" x14ac:dyDescent="0.3">
      <c r="A45" s="17" t="s">
        <v>57</v>
      </c>
      <c r="B45" s="18">
        <v>3</v>
      </c>
      <c r="C45" s="30" t="s">
        <v>19</v>
      </c>
      <c r="D45" s="20">
        <f t="shared" si="16"/>
        <v>45</v>
      </c>
      <c r="E45" s="21">
        <v>30</v>
      </c>
      <c r="F45" s="22">
        <v>5</v>
      </c>
      <c r="G45" s="22">
        <v>10</v>
      </c>
      <c r="H45" s="20"/>
      <c r="I45" s="24">
        <f t="shared" si="17"/>
        <v>2</v>
      </c>
      <c r="J45" s="25">
        <f>ROUNDUP((F45+G45+H45)/15,0)</f>
        <v>1</v>
      </c>
      <c r="K45" s="26" t="str">
        <f>"#REF!/25"</f>
        <v>#REF!/25</v>
      </c>
      <c r="L45" s="27">
        <v>0</v>
      </c>
      <c r="M45" s="27">
        <f>IF(G45&gt;0,1,0)</f>
        <v>1</v>
      </c>
      <c r="N45" s="28" t="str">
        <f>"#REF!/E42"</f>
        <v>#REF!/E42</v>
      </c>
      <c r="O45" s="29">
        <f>D45/25</f>
        <v>1.8</v>
      </c>
      <c r="P45" s="29" t="str">
        <f>"#REF!-P42"</f>
        <v>#REF!-P42</v>
      </c>
    </row>
    <row r="46" spans="1:16" s="15" customFormat="1" ht="12" customHeight="1" x14ac:dyDescent="0.3">
      <c r="A46" s="17" t="s">
        <v>58</v>
      </c>
      <c r="B46" s="18">
        <v>3</v>
      </c>
      <c r="C46" s="19" t="s">
        <v>19</v>
      </c>
      <c r="D46" s="20">
        <f t="shared" si="16"/>
        <v>30</v>
      </c>
      <c r="E46" s="21">
        <v>15</v>
      </c>
      <c r="F46" s="22">
        <v>5</v>
      </c>
      <c r="G46" s="22">
        <v>10</v>
      </c>
      <c r="H46" s="25"/>
      <c r="I46" s="24">
        <f t="shared" si="17"/>
        <v>1</v>
      </c>
      <c r="J46" s="25">
        <f>ROUNDUP((F46+G46+H46)/15,0)</f>
        <v>1</v>
      </c>
      <c r="K46" s="26" t="str">
        <f>"#REF!/25"</f>
        <v>#REF!/25</v>
      </c>
      <c r="L46" s="33">
        <v>1</v>
      </c>
      <c r="M46" s="27">
        <f>IF(G46&gt;0,1,0)</f>
        <v>1</v>
      </c>
      <c r="N46" s="44" t="str">
        <f>"#REF!/E43"</f>
        <v>#REF!/E43</v>
      </c>
      <c r="O46" s="29">
        <f>D46/25</f>
        <v>1.2</v>
      </c>
      <c r="P46" s="29" t="str">
        <f>"#REF!-P43"</f>
        <v>#REF!-P43</v>
      </c>
    </row>
    <row r="47" spans="1:16" s="15" customFormat="1" ht="13.5" customHeight="1" x14ac:dyDescent="0.3">
      <c r="A47" s="49" t="s">
        <v>59</v>
      </c>
      <c r="B47" s="18">
        <v>3</v>
      </c>
      <c r="C47" s="19" t="s">
        <v>19</v>
      </c>
      <c r="D47" s="20">
        <f t="shared" si="16"/>
        <v>45</v>
      </c>
      <c r="E47" s="21">
        <v>15</v>
      </c>
      <c r="F47" s="22">
        <v>10</v>
      </c>
      <c r="G47" s="22">
        <v>20</v>
      </c>
      <c r="H47" s="25"/>
      <c r="I47" s="24">
        <f t="shared" si="17"/>
        <v>1</v>
      </c>
      <c r="J47" s="25">
        <f>ROUNDUP((F47+G47+H47)/15,0)</f>
        <v>2</v>
      </c>
      <c r="K47" s="26"/>
      <c r="L47" s="33"/>
      <c r="M47" s="27"/>
      <c r="N47" s="44"/>
      <c r="O47" s="29"/>
      <c r="P47" s="29"/>
    </row>
    <row r="48" spans="1:16" s="15" customFormat="1" ht="12" customHeight="1" x14ac:dyDescent="0.3">
      <c r="A48" s="57" t="s">
        <v>60</v>
      </c>
      <c r="B48" s="58">
        <v>4</v>
      </c>
      <c r="C48" s="59" t="s">
        <v>22</v>
      </c>
      <c r="D48" s="60">
        <f t="shared" si="16"/>
        <v>45</v>
      </c>
      <c r="E48" s="20">
        <v>15</v>
      </c>
      <c r="F48" s="20">
        <v>10</v>
      </c>
      <c r="G48" s="42">
        <v>20</v>
      </c>
      <c r="H48" s="20"/>
      <c r="I48" s="24">
        <f t="shared" si="17"/>
        <v>1</v>
      </c>
      <c r="J48" s="25">
        <f>ROUNDUP((F48+G48+H48)/15,0)</f>
        <v>2</v>
      </c>
      <c r="K48" s="26" t="str">
        <f>"#REF!/25"</f>
        <v>#REF!/25</v>
      </c>
      <c r="L48" s="33">
        <v>1</v>
      </c>
      <c r="M48" s="27">
        <f>IF(G48&gt;0,1,0)</f>
        <v>1</v>
      </c>
      <c r="N48" s="28" t="str">
        <f>"#REF!/E45"</f>
        <v>#REF!/E45</v>
      </c>
      <c r="O48" s="29">
        <f>D48/25</f>
        <v>1.8</v>
      </c>
      <c r="P48" s="29" t="str">
        <f>"#REF!-P45"</f>
        <v>#REF!-P45</v>
      </c>
    </row>
    <row r="49" spans="1:16" s="31" customFormat="1" ht="12" customHeight="1" x14ac:dyDescent="0.3">
      <c r="A49" s="61" t="s">
        <v>29</v>
      </c>
      <c r="B49" s="37">
        <f>SUM(B40:B48)</f>
        <v>30</v>
      </c>
      <c r="C49" s="38">
        <f>COUNTIF(C37:C48,"e")</f>
        <v>3</v>
      </c>
      <c r="D49" s="39">
        <f t="shared" ref="D49:P49" si="18">SUM(D40:D48)</f>
        <v>360</v>
      </c>
      <c r="E49" s="62">
        <f t="shared" si="18"/>
        <v>120</v>
      </c>
      <c r="F49" s="39">
        <f t="shared" si="18"/>
        <v>65</v>
      </c>
      <c r="G49" s="39">
        <f t="shared" si="18"/>
        <v>175</v>
      </c>
      <c r="H49" s="39">
        <f t="shared" si="18"/>
        <v>0</v>
      </c>
      <c r="I49" s="39">
        <f t="shared" si="18"/>
        <v>8</v>
      </c>
      <c r="J49" s="39">
        <f t="shared" si="18"/>
        <v>16</v>
      </c>
      <c r="K49" s="62">
        <f t="shared" si="18"/>
        <v>0</v>
      </c>
      <c r="L49" s="39">
        <f t="shared" si="18"/>
        <v>2</v>
      </c>
      <c r="M49" s="39">
        <f t="shared" si="18"/>
        <v>6</v>
      </c>
      <c r="N49" s="39">
        <f t="shared" si="18"/>
        <v>0</v>
      </c>
      <c r="O49" s="39">
        <f t="shared" si="18"/>
        <v>11.6</v>
      </c>
      <c r="P49" s="39">
        <f t="shared" si="18"/>
        <v>0</v>
      </c>
    </row>
    <row r="50" spans="1:16" s="15" customFormat="1" ht="12" customHeight="1" x14ac:dyDescent="0.3">
      <c r="A50" s="63" t="s">
        <v>61</v>
      </c>
      <c r="B50" s="64">
        <f t="shared" ref="B50:G50" si="19">B15+B26+B38+B49</f>
        <v>120</v>
      </c>
      <c r="C50" s="64">
        <f t="shared" si="19"/>
        <v>11</v>
      </c>
      <c r="D50" s="37">
        <f t="shared" si="19"/>
        <v>1445</v>
      </c>
      <c r="E50" s="65">
        <f t="shared" si="19"/>
        <v>545</v>
      </c>
      <c r="F50" s="66">
        <f t="shared" si="19"/>
        <v>329</v>
      </c>
      <c r="G50" s="67">
        <f t="shared" si="19"/>
        <v>565</v>
      </c>
      <c r="H50" s="67">
        <f>H49+H38+H26+H15</f>
        <v>6</v>
      </c>
      <c r="I50" s="68"/>
      <c r="J50" s="68"/>
      <c r="K50" s="69" t="str">
        <f>"#REF!/25"</f>
        <v>#REF!/25</v>
      </c>
      <c r="L50" s="27"/>
      <c r="M50" s="27"/>
      <c r="O50" s="29"/>
      <c r="P50" s="29"/>
    </row>
    <row r="51" spans="1:16" s="80" customFormat="1" ht="13.8" x14ac:dyDescent="0.25">
      <c r="A51" s="70" t="s">
        <v>62</v>
      </c>
      <c r="B51" s="71"/>
      <c r="C51" s="72"/>
      <c r="D51" s="73"/>
      <c r="E51" s="74">
        <f>(E50/D50)*100</f>
        <v>37.716262975778548</v>
      </c>
      <c r="F51" s="74">
        <f>(F50/D50)*100</f>
        <v>22.768166089965398</v>
      </c>
      <c r="G51" s="75">
        <f>(G50/D50)*100</f>
        <v>39.100346020761243</v>
      </c>
      <c r="H51" s="74">
        <f>(H50/D50)*100</f>
        <v>0.41522491349480972</v>
      </c>
      <c r="I51" s="76"/>
      <c r="J51" s="77"/>
      <c r="K51" s="78"/>
      <c r="L51" s="79"/>
      <c r="M51" s="79"/>
      <c r="O51" s="79"/>
      <c r="P51" s="79"/>
    </row>
    <row r="52" spans="1:16" s="56" customFormat="1" ht="13.8" x14ac:dyDescent="0.3">
      <c r="A52" s="81"/>
      <c r="B52" s="82"/>
      <c r="C52" s="83"/>
      <c r="D52" s="84"/>
      <c r="E52" s="85"/>
      <c r="F52" s="86"/>
      <c r="G52" s="87"/>
      <c r="H52" s="88"/>
      <c r="I52" s="129"/>
      <c r="J52" s="129"/>
      <c r="K52" s="55"/>
      <c r="L52" s="3"/>
      <c r="M52" s="3"/>
      <c r="O52" s="3"/>
      <c r="P52" s="3"/>
    </row>
    <row r="53" spans="1:16" s="56" customFormat="1" ht="13.8" x14ac:dyDescent="0.3">
      <c r="A53" s="90"/>
      <c r="B53" s="82"/>
      <c r="C53" s="83"/>
      <c r="D53" s="84"/>
      <c r="E53" s="85"/>
      <c r="F53" s="86"/>
      <c r="G53" s="87"/>
      <c r="H53" s="88"/>
      <c r="I53" s="89"/>
      <c r="J53" s="89"/>
      <c r="K53" s="55"/>
      <c r="L53" s="3"/>
      <c r="M53" s="3"/>
      <c r="O53" s="3"/>
      <c r="P53" s="3"/>
    </row>
    <row r="54" spans="1:16" s="56" customFormat="1" ht="2.25" customHeight="1" x14ac:dyDescent="0.3">
      <c r="A54" s="90"/>
      <c r="B54" s="82"/>
      <c r="C54" s="83"/>
      <c r="D54" s="84"/>
      <c r="E54" s="85"/>
      <c r="F54" s="86"/>
      <c r="G54" s="87"/>
      <c r="H54" s="88"/>
      <c r="I54" s="89"/>
      <c r="J54" s="89"/>
      <c r="K54" s="55"/>
      <c r="L54" s="3"/>
      <c r="M54" s="3"/>
      <c r="O54" s="3"/>
      <c r="P54" s="3"/>
    </row>
    <row r="55" spans="1:16" s="56" customFormat="1" ht="81.75" customHeight="1" x14ac:dyDescent="0.3">
      <c r="A55" s="91" t="s">
        <v>2</v>
      </c>
      <c r="B55" s="92" t="s">
        <v>3</v>
      </c>
      <c r="C55" s="93" t="s">
        <v>4</v>
      </c>
      <c r="D55" s="93" t="s">
        <v>5</v>
      </c>
      <c r="E55" s="94" t="s">
        <v>6</v>
      </c>
      <c r="F55" s="95" t="s">
        <v>7</v>
      </c>
      <c r="G55" s="95" t="s">
        <v>8</v>
      </c>
      <c r="H55" s="93" t="s">
        <v>9</v>
      </c>
      <c r="I55" s="94" t="s">
        <v>10</v>
      </c>
      <c r="J55" s="94" t="s">
        <v>11</v>
      </c>
      <c r="K55" s="55"/>
      <c r="L55" s="3"/>
      <c r="M55" s="3"/>
      <c r="O55" s="3"/>
      <c r="P55" s="3"/>
    </row>
    <row r="56" spans="1:16" s="56" customFormat="1" ht="14.25" customHeight="1" x14ac:dyDescent="0.3">
      <c r="A56" s="127" t="s">
        <v>63</v>
      </c>
      <c r="B56" s="127"/>
      <c r="C56" s="127"/>
      <c r="D56" s="127"/>
      <c r="E56" s="127"/>
      <c r="F56" s="127"/>
      <c r="G56" s="127"/>
      <c r="H56" s="127"/>
      <c r="I56" s="127"/>
      <c r="J56" s="127"/>
      <c r="K56" s="55"/>
      <c r="L56" s="3"/>
      <c r="M56" s="3"/>
      <c r="O56" s="3"/>
      <c r="P56" s="3"/>
    </row>
    <row r="57" spans="1:16" s="56" customFormat="1" ht="12" customHeight="1" x14ac:dyDescent="0.3">
      <c r="A57" s="49" t="s">
        <v>64</v>
      </c>
      <c r="B57" s="50">
        <v>4</v>
      </c>
      <c r="C57" s="51" t="s">
        <v>19</v>
      </c>
      <c r="D57" s="48">
        <f t="shared" ref="D57:D64" si="20">SUM(E57:H57)</f>
        <v>44</v>
      </c>
      <c r="E57" s="96">
        <v>15</v>
      </c>
      <c r="F57" s="97">
        <v>10</v>
      </c>
      <c r="G57" s="97">
        <v>19</v>
      </c>
      <c r="H57" s="48"/>
      <c r="I57" s="48">
        <f t="shared" ref="I57:I64" si="21">ROUNDUP(E57/15,0)</f>
        <v>1</v>
      </c>
      <c r="J57" s="52">
        <f t="shared" ref="J57:J64" si="22">ROUNDUP((F57+G57+H57)/15,0)</f>
        <v>2</v>
      </c>
      <c r="K57" s="55"/>
      <c r="L57" s="3"/>
      <c r="M57" s="3"/>
      <c r="O57" s="3"/>
      <c r="P57" s="3"/>
    </row>
    <row r="58" spans="1:16" s="56" customFormat="1" ht="12" customHeight="1" x14ac:dyDescent="0.3">
      <c r="A58" s="49" t="s">
        <v>65</v>
      </c>
      <c r="B58" s="50">
        <v>4</v>
      </c>
      <c r="C58" s="51" t="s">
        <v>19</v>
      </c>
      <c r="D58" s="48">
        <f t="shared" si="20"/>
        <v>45</v>
      </c>
      <c r="E58" s="96">
        <v>15</v>
      </c>
      <c r="F58" s="97">
        <v>10</v>
      </c>
      <c r="G58" s="97">
        <v>20</v>
      </c>
      <c r="H58" s="48"/>
      <c r="I58" s="48">
        <f t="shared" si="21"/>
        <v>1</v>
      </c>
      <c r="J58" s="52">
        <f t="shared" si="22"/>
        <v>2</v>
      </c>
      <c r="K58" s="55"/>
      <c r="L58" s="3"/>
      <c r="M58" s="3"/>
      <c r="O58" s="3"/>
      <c r="P58" s="3"/>
    </row>
    <row r="59" spans="1:16" s="56" customFormat="1" ht="12" customHeight="1" x14ac:dyDescent="0.3">
      <c r="A59" s="49" t="s">
        <v>66</v>
      </c>
      <c r="B59" s="50">
        <v>5</v>
      </c>
      <c r="C59" s="51" t="s">
        <v>22</v>
      </c>
      <c r="D59" s="48">
        <f t="shared" si="20"/>
        <v>59</v>
      </c>
      <c r="E59" s="96">
        <v>29</v>
      </c>
      <c r="F59" s="97">
        <v>4</v>
      </c>
      <c r="G59" s="97">
        <v>20</v>
      </c>
      <c r="H59" s="48">
        <v>6</v>
      </c>
      <c r="I59" s="48">
        <f t="shared" si="21"/>
        <v>2</v>
      </c>
      <c r="J59" s="52">
        <f t="shared" si="22"/>
        <v>2</v>
      </c>
      <c r="K59" s="55"/>
      <c r="L59" s="3"/>
      <c r="M59" s="3"/>
      <c r="O59" s="3"/>
      <c r="P59" s="3"/>
    </row>
    <row r="60" spans="1:16" s="56" customFormat="1" ht="12" customHeight="1" x14ac:dyDescent="0.3">
      <c r="A60" s="49" t="s">
        <v>67</v>
      </c>
      <c r="B60" s="50">
        <v>3</v>
      </c>
      <c r="C60" s="51" t="s">
        <v>19</v>
      </c>
      <c r="D60" s="48">
        <f t="shared" si="20"/>
        <v>30</v>
      </c>
      <c r="E60" s="96">
        <v>15</v>
      </c>
      <c r="F60" s="97">
        <v>5</v>
      </c>
      <c r="G60" s="97">
        <v>10</v>
      </c>
      <c r="H60" s="48"/>
      <c r="I60" s="48">
        <f t="shared" si="21"/>
        <v>1</v>
      </c>
      <c r="J60" s="52">
        <f t="shared" si="22"/>
        <v>1</v>
      </c>
      <c r="K60" s="55"/>
      <c r="L60" s="3"/>
      <c r="M60" s="3"/>
      <c r="O60" s="3"/>
      <c r="P60" s="3"/>
    </row>
    <row r="61" spans="1:16" s="56" customFormat="1" ht="12" customHeight="1" x14ac:dyDescent="0.3">
      <c r="A61" s="49" t="s">
        <v>68</v>
      </c>
      <c r="B61" s="50">
        <v>2</v>
      </c>
      <c r="C61" s="98" t="s">
        <v>19</v>
      </c>
      <c r="D61" s="48">
        <f t="shared" si="20"/>
        <v>30</v>
      </c>
      <c r="E61" s="50">
        <v>15</v>
      </c>
      <c r="F61" s="97">
        <v>5</v>
      </c>
      <c r="G61" s="99">
        <v>10</v>
      </c>
      <c r="H61" s="48"/>
      <c r="I61" s="48">
        <f t="shared" si="21"/>
        <v>1</v>
      </c>
      <c r="J61" s="52">
        <f t="shared" si="22"/>
        <v>1</v>
      </c>
      <c r="K61" s="55"/>
      <c r="L61" s="3"/>
      <c r="M61" s="3"/>
      <c r="O61" s="3"/>
      <c r="P61" s="3"/>
    </row>
    <row r="62" spans="1:16" s="56" customFormat="1" ht="12" customHeight="1" x14ac:dyDescent="0.3">
      <c r="A62" s="49" t="s">
        <v>69</v>
      </c>
      <c r="B62" s="50">
        <v>3</v>
      </c>
      <c r="C62" s="51" t="s">
        <v>19</v>
      </c>
      <c r="D62" s="48">
        <f t="shared" si="20"/>
        <v>45</v>
      </c>
      <c r="E62" s="48">
        <v>15</v>
      </c>
      <c r="F62" s="48">
        <v>10</v>
      </c>
      <c r="G62" s="53">
        <v>20</v>
      </c>
      <c r="H62" s="48"/>
      <c r="I62" s="48">
        <f t="shared" si="21"/>
        <v>1</v>
      </c>
      <c r="J62" s="52">
        <f t="shared" si="22"/>
        <v>2</v>
      </c>
      <c r="K62" s="55"/>
      <c r="L62" s="3"/>
      <c r="M62" s="3"/>
      <c r="O62" s="3"/>
      <c r="P62" s="3"/>
    </row>
    <row r="63" spans="1:16" s="102" customFormat="1" ht="12" customHeight="1" x14ac:dyDescent="0.3">
      <c r="A63" s="49" t="s">
        <v>70</v>
      </c>
      <c r="B63" s="50">
        <v>5</v>
      </c>
      <c r="C63" s="98" t="s">
        <v>22</v>
      </c>
      <c r="D63" s="48">
        <f t="shared" si="20"/>
        <v>59</v>
      </c>
      <c r="E63" s="96">
        <v>15</v>
      </c>
      <c r="F63" s="96">
        <v>8</v>
      </c>
      <c r="G63" s="96">
        <v>30</v>
      </c>
      <c r="H63" s="48">
        <v>6</v>
      </c>
      <c r="I63" s="48">
        <f t="shared" si="21"/>
        <v>1</v>
      </c>
      <c r="J63" s="52">
        <f t="shared" si="22"/>
        <v>3</v>
      </c>
      <c r="K63" s="100"/>
      <c r="L63" s="101"/>
      <c r="M63" s="101"/>
      <c r="O63" s="101"/>
      <c r="P63" s="101"/>
    </row>
    <row r="64" spans="1:16" s="56" customFormat="1" ht="12" customHeight="1" x14ac:dyDescent="0.3">
      <c r="A64" s="49" t="s">
        <v>71</v>
      </c>
      <c r="B64" s="50">
        <v>4</v>
      </c>
      <c r="C64" s="51" t="s">
        <v>19</v>
      </c>
      <c r="D64" s="48">
        <f t="shared" si="20"/>
        <v>45</v>
      </c>
      <c r="E64" s="96">
        <v>15</v>
      </c>
      <c r="F64" s="97">
        <v>4</v>
      </c>
      <c r="G64" s="97">
        <v>20</v>
      </c>
      <c r="H64" s="48">
        <v>6</v>
      </c>
      <c r="I64" s="48">
        <f t="shared" si="21"/>
        <v>1</v>
      </c>
      <c r="J64" s="52">
        <f t="shared" si="22"/>
        <v>2</v>
      </c>
      <c r="K64" s="55"/>
      <c r="L64" s="3"/>
      <c r="M64" s="3"/>
      <c r="O64" s="3"/>
      <c r="P64" s="3"/>
    </row>
    <row r="65" spans="1:16" s="56" customFormat="1" ht="12" customHeight="1" x14ac:dyDescent="0.3">
      <c r="A65" s="36" t="s">
        <v>29</v>
      </c>
      <c r="B65" s="37">
        <f>SUM(B57:B64)</f>
        <v>30</v>
      </c>
      <c r="C65" s="38">
        <f>COUNTIF(C55:C64,"e")</f>
        <v>2</v>
      </c>
      <c r="D65" s="39">
        <f t="shared" ref="D65:J65" si="23">SUM(D57:D64)</f>
        <v>357</v>
      </c>
      <c r="E65" s="39">
        <f t="shared" si="23"/>
        <v>134</v>
      </c>
      <c r="F65" s="39">
        <f t="shared" si="23"/>
        <v>56</v>
      </c>
      <c r="G65" s="39">
        <f t="shared" si="23"/>
        <v>149</v>
      </c>
      <c r="H65" s="39">
        <f t="shared" si="23"/>
        <v>18</v>
      </c>
      <c r="I65" s="39">
        <f t="shared" si="23"/>
        <v>9</v>
      </c>
      <c r="J65" s="39">
        <f t="shared" si="23"/>
        <v>15</v>
      </c>
      <c r="K65" s="55"/>
      <c r="L65" s="3"/>
      <c r="M65" s="3"/>
      <c r="O65" s="3"/>
      <c r="P65" s="3"/>
    </row>
    <row r="66" spans="1:16" s="56" customFormat="1" ht="12" customHeight="1" x14ac:dyDescent="0.3">
      <c r="A66" s="128" t="s">
        <v>72</v>
      </c>
      <c r="B66" s="128"/>
      <c r="C66" s="128"/>
      <c r="D66" s="128"/>
      <c r="E66" s="128"/>
      <c r="F66" s="128"/>
      <c r="G66" s="128"/>
      <c r="H66" s="128"/>
      <c r="I66" s="128"/>
      <c r="J66" s="128"/>
      <c r="K66" s="55"/>
      <c r="L66" s="3"/>
      <c r="M66" s="3"/>
      <c r="O66" s="3"/>
      <c r="P66" s="3"/>
    </row>
    <row r="67" spans="1:16" s="102" customFormat="1" ht="12" customHeight="1" x14ac:dyDescent="0.3">
      <c r="A67" s="49" t="s">
        <v>73</v>
      </c>
      <c r="B67" s="50">
        <v>2</v>
      </c>
      <c r="C67" s="98" t="s">
        <v>19</v>
      </c>
      <c r="D67" s="48">
        <f t="shared" ref="D67:D75" si="24">SUM(E67:H67)</f>
        <v>30</v>
      </c>
      <c r="E67" s="48">
        <v>15</v>
      </c>
      <c r="F67" s="48">
        <v>5</v>
      </c>
      <c r="G67" s="53">
        <v>10</v>
      </c>
      <c r="H67" s="48"/>
      <c r="I67" s="48">
        <f t="shared" ref="I67:I73" si="25">ROUNDUP(E67/15,0)</f>
        <v>1</v>
      </c>
      <c r="J67" s="52">
        <f t="shared" ref="J67:J76" si="26">ROUNDUP((F67+G67+H67)/15,0)</f>
        <v>1</v>
      </c>
      <c r="K67" s="100"/>
      <c r="L67" s="101"/>
      <c r="M67" s="101"/>
      <c r="O67" s="101"/>
      <c r="P67" s="101"/>
    </row>
    <row r="68" spans="1:16" s="56" customFormat="1" ht="12" customHeight="1" x14ac:dyDescent="0.3">
      <c r="A68" s="49" t="s">
        <v>74</v>
      </c>
      <c r="B68" s="50">
        <v>4</v>
      </c>
      <c r="C68" s="51" t="s">
        <v>22</v>
      </c>
      <c r="D68" s="48">
        <f t="shared" si="24"/>
        <v>45</v>
      </c>
      <c r="E68" s="48">
        <v>15</v>
      </c>
      <c r="F68" s="48">
        <v>10</v>
      </c>
      <c r="G68" s="53">
        <v>20</v>
      </c>
      <c r="H68" s="48"/>
      <c r="I68" s="48">
        <f t="shared" si="25"/>
        <v>1</v>
      </c>
      <c r="J68" s="52">
        <f t="shared" si="26"/>
        <v>2</v>
      </c>
      <c r="K68" s="55"/>
      <c r="L68" s="3"/>
      <c r="M68" s="3"/>
      <c r="O68" s="3"/>
      <c r="P68" s="3"/>
    </row>
    <row r="69" spans="1:16" s="102" customFormat="1" ht="12" customHeight="1" x14ac:dyDescent="0.3">
      <c r="A69" s="49" t="s">
        <v>75</v>
      </c>
      <c r="B69" s="50">
        <v>5</v>
      </c>
      <c r="C69" s="98" t="s">
        <v>22</v>
      </c>
      <c r="D69" s="48">
        <f t="shared" si="24"/>
        <v>59</v>
      </c>
      <c r="E69" s="96">
        <v>29</v>
      </c>
      <c r="F69" s="97">
        <v>10</v>
      </c>
      <c r="G69" s="97">
        <v>20</v>
      </c>
      <c r="H69" s="48"/>
      <c r="I69" s="48">
        <f t="shared" si="25"/>
        <v>2</v>
      </c>
      <c r="J69" s="52">
        <f t="shared" si="26"/>
        <v>2</v>
      </c>
      <c r="K69" s="100"/>
      <c r="L69" s="101"/>
      <c r="M69" s="101"/>
      <c r="O69" s="101"/>
      <c r="P69" s="101"/>
    </row>
    <row r="70" spans="1:16" s="102" customFormat="1" ht="12" customHeight="1" x14ac:dyDescent="0.3">
      <c r="A70" s="49" t="s">
        <v>76</v>
      </c>
      <c r="B70" s="50">
        <v>2</v>
      </c>
      <c r="C70" s="98" t="s">
        <v>19</v>
      </c>
      <c r="D70" s="48">
        <f t="shared" si="24"/>
        <v>30</v>
      </c>
      <c r="E70" s="50">
        <v>15</v>
      </c>
      <c r="F70" s="97">
        <v>5</v>
      </c>
      <c r="G70" s="99">
        <v>10</v>
      </c>
      <c r="H70" s="48"/>
      <c r="I70" s="48">
        <f t="shared" si="25"/>
        <v>1</v>
      </c>
      <c r="J70" s="52">
        <f t="shared" si="26"/>
        <v>1</v>
      </c>
      <c r="K70" s="100"/>
      <c r="L70" s="101"/>
      <c r="M70" s="101"/>
      <c r="O70" s="101"/>
      <c r="P70" s="101"/>
    </row>
    <row r="71" spans="1:16" s="102" customFormat="1" ht="12" customHeight="1" x14ac:dyDescent="0.3">
      <c r="A71" s="49" t="s">
        <v>77</v>
      </c>
      <c r="B71" s="50">
        <v>4</v>
      </c>
      <c r="C71" s="51" t="s">
        <v>19</v>
      </c>
      <c r="D71" s="48">
        <f t="shared" si="24"/>
        <v>59</v>
      </c>
      <c r="E71" s="96">
        <v>29</v>
      </c>
      <c r="F71" s="97">
        <v>4</v>
      </c>
      <c r="G71" s="97">
        <v>20</v>
      </c>
      <c r="H71" s="48">
        <v>6</v>
      </c>
      <c r="I71" s="48">
        <f t="shared" si="25"/>
        <v>2</v>
      </c>
      <c r="J71" s="52">
        <f t="shared" si="26"/>
        <v>2</v>
      </c>
      <c r="K71" s="100"/>
      <c r="L71" s="101"/>
      <c r="M71" s="101"/>
      <c r="O71" s="101"/>
      <c r="P71" s="101"/>
    </row>
    <row r="72" spans="1:16" s="105" customFormat="1" ht="13.8" x14ac:dyDescent="0.3">
      <c r="A72" s="49" t="s">
        <v>78</v>
      </c>
      <c r="B72" s="50">
        <v>4</v>
      </c>
      <c r="C72" s="98" t="s">
        <v>19</v>
      </c>
      <c r="D72" s="48">
        <f t="shared" si="24"/>
        <v>45</v>
      </c>
      <c r="E72" s="96">
        <v>15</v>
      </c>
      <c r="F72" s="96">
        <v>10</v>
      </c>
      <c r="G72" s="96">
        <v>20</v>
      </c>
      <c r="H72" s="48"/>
      <c r="I72" s="48">
        <f t="shared" si="25"/>
        <v>1</v>
      </c>
      <c r="J72" s="52">
        <f t="shared" si="26"/>
        <v>2</v>
      </c>
      <c r="K72" s="103"/>
      <c r="L72" s="104"/>
      <c r="M72" s="104"/>
      <c r="O72" s="104"/>
      <c r="P72" s="104"/>
    </row>
    <row r="73" spans="1:16" s="105" customFormat="1" ht="13.8" x14ac:dyDescent="0.3">
      <c r="A73" s="49" t="s">
        <v>79</v>
      </c>
      <c r="B73" s="50">
        <v>3</v>
      </c>
      <c r="C73" s="98" t="s">
        <v>19</v>
      </c>
      <c r="D73" s="48">
        <f t="shared" si="24"/>
        <v>45</v>
      </c>
      <c r="E73" s="50">
        <v>15</v>
      </c>
      <c r="F73" s="97">
        <v>10</v>
      </c>
      <c r="G73" s="99">
        <v>20</v>
      </c>
      <c r="H73" s="48"/>
      <c r="I73" s="48">
        <f t="shared" si="25"/>
        <v>1</v>
      </c>
      <c r="J73" s="52">
        <f t="shared" si="26"/>
        <v>2</v>
      </c>
      <c r="K73" s="103"/>
      <c r="L73" s="104"/>
      <c r="M73" s="104"/>
      <c r="O73" s="104"/>
      <c r="P73" s="104"/>
    </row>
    <row r="74" spans="1:16" s="105" customFormat="1" ht="13.8" x14ac:dyDescent="0.3">
      <c r="A74" s="49" t="s">
        <v>80</v>
      </c>
      <c r="B74" s="50">
        <v>1</v>
      </c>
      <c r="C74" s="98" t="s">
        <v>19</v>
      </c>
      <c r="D74" s="48">
        <f t="shared" si="24"/>
        <v>15</v>
      </c>
      <c r="E74" s="50"/>
      <c r="F74" s="97"/>
      <c r="G74" s="99">
        <v>15</v>
      </c>
      <c r="H74" s="48"/>
      <c r="I74" s="48"/>
      <c r="J74" s="52">
        <f t="shared" si="26"/>
        <v>1</v>
      </c>
      <c r="K74" s="103"/>
      <c r="L74" s="104"/>
      <c r="M74" s="104"/>
      <c r="O74" s="104"/>
      <c r="P74" s="104"/>
    </row>
    <row r="75" spans="1:16" s="105" customFormat="1" ht="13.8" x14ac:dyDescent="0.3">
      <c r="A75" s="49" t="s">
        <v>81</v>
      </c>
      <c r="B75" s="50">
        <v>5</v>
      </c>
      <c r="C75" s="98" t="s">
        <v>22</v>
      </c>
      <c r="D75" s="48">
        <f t="shared" si="24"/>
        <v>0</v>
      </c>
      <c r="E75" s="50"/>
      <c r="F75" s="97"/>
      <c r="G75" s="99"/>
      <c r="H75" s="48"/>
      <c r="I75" s="48">
        <f>ROUNDUP(E75/15,0)</f>
        <v>0</v>
      </c>
      <c r="J75" s="52">
        <f t="shared" si="26"/>
        <v>0</v>
      </c>
      <c r="K75" s="103"/>
      <c r="L75" s="104"/>
      <c r="M75" s="104"/>
      <c r="O75" s="104"/>
      <c r="P75" s="104"/>
    </row>
    <row r="76" spans="1:16" s="105" customFormat="1" ht="13.8" x14ac:dyDescent="0.3">
      <c r="A76" s="36" t="s">
        <v>29</v>
      </c>
      <c r="B76" s="37">
        <f>SUM(B67:B75)</f>
        <v>30</v>
      </c>
      <c r="C76" s="38">
        <f>COUNTIF(C67:C75,"e")</f>
        <v>3</v>
      </c>
      <c r="D76" s="39">
        <f t="shared" ref="D76:I76" si="27">SUM(D67:D75)</f>
        <v>328</v>
      </c>
      <c r="E76" s="39">
        <f t="shared" si="27"/>
        <v>133</v>
      </c>
      <c r="F76" s="39">
        <f t="shared" si="27"/>
        <v>54</v>
      </c>
      <c r="G76" s="39">
        <f t="shared" si="27"/>
        <v>135</v>
      </c>
      <c r="H76" s="39">
        <f t="shared" si="27"/>
        <v>6</v>
      </c>
      <c r="I76" s="39">
        <f t="shared" si="27"/>
        <v>9</v>
      </c>
      <c r="J76" s="37">
        <f t="shared" si="26"/>
        <v>13</v>
      </c>
      <c r="K76" s="103"/>
      <c r="L76" s="104"/>
      <c r="M76" s="104"/>
      <c r="O76" s="104"/>
      <c r="P76" s="104"/>
    </row>
    <row r="77" spans="1:16" s="105" customFormat="1" ht="13.8" x14ac:dyDescent="0.3">
      <c r="A77" s="128" t="s">
        <v>82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03"/>
      <c r="L77" s="104"/>
      <c r="M77" s="104"/>
      <c r="O77" s="104"/>
      <c r="P77" s="104"/>
    </row>
    <row r="78" spans="1:16" s="105" customFormat="1" ht="13.8" x14ac:dyDescent="0.3">
      <c r="A78" s="49" t="s">
        <v>83</v>
      </c>
      <c r="B78" s="50">
        <v>2</v>
      </c>
      <c r="C78" s="98" t="s">
        <v>19</v>
      </c>
      <c r="D78" s="48">
        <f t="shared" ref="D78:D84" si="28">SUM(E78:H78)</f>
        <v>30</v>
      </c>
      <c r="E78" s="106">
        <v>15</v>
      </c>
      <c r="F78" s="97">
        <v>5</v>
      </c>
      <c r="G78" s="99">
        <v>10</v>
      </c>
      <c r="H78" s="48"/>
      <c r="I78" s="48">
        <f t="shared" ref="I78:I84" si="29">ROUNDUP(E78/15,0)</f>
        <v>1</v>
      </c>
      <c r="J78" s="52">
        <f t="shared" ref="J78:J85" si="30">ROUNDUP((F78+G78+H78)/15,0)</f>
        <v>1</v>
      </c>
      <c r="K78" s="103"/>
      <c r="L78" s="104"/>
      <c r="M78" s="104"/>
      <c r="O78" s="104"/>
      <c r="P78" s="104"/>
    </row>
    <row r="79" spans="1:16" s="105" customFormat="1" ht="13.8" x14ac:dyDescent="0.3">
      <c r="A79" s="49" t="s">
        <v>84</v>
      </c>
      <c r="B79" s="50">
        <v>4</v>
      </c>
      <c r="C79" s="98" t="s">
        <v>19</v>
      </c>
      <c r="D79" s="48">
        <f t="shared" si="28"/>
        <v>45</v>
      </c>
      <c r="E79" s="96">
        <v>15</v>
      </c>
      <c r="F79" s="96">
        <v>8</v>
      </c>
      <c r="G79" s="96">
        <v>20</v>
      </c>
      <c r="H79" s="48">
        <v>2</v>
      </c>
      <c r="I79" s="48">
        <f t="shared" si="29"/>
        <v>1</v>
      </c>
      <c r="J79" s="52">
        <f t="shared" si="30"/>
        <v>2</v>
      </c>
      <c r="K79" s="103"/>
      <c r="L79" s="104"/>
      <c r="M79" s="104"/>
      <c r="O79" s="104"/>
      <c r="P79" s="104"/>
    </row>
    <row r="80" spans="1:16" s="105" customFormat="1" ht="13.8" x14ac:dyDescent="0.3">
      <c r="A80" s="49" t="s">
        <v>85</v>
      </c>
      <c r="B80" s="50">
        <v>5</v>
      </c>
      <c r="C80" s="98" t="s">
        <v>22</v>
      </c>
      <c r="D80" s="48">
        <f t="shared" si="28"/>
        <v>60</v>
      </c>
      <c r="E80" s="50">
        <v>15</v>
      </c>
      <c r="F80" s="97">
        <v>15</v>
      </c>
      <c r="G80" s="99">
        <v>30</v>
      </c>
      <c r="H80" s="48"/>
      <c r="I80" s="48">
        <f t="shared" si="29"/>
        <v>1</v>
      </c>
      <c r="J80" s="52">
        <f t="shared" si="30"/>
        <v>3</v>
      </c>
      <c r="K80" s="103"/>
      <c r="L80" s="104"/>
      <c r="M80" s="104"/>
      <c r="O80" s="104"/>
      <c r="P80" s="104"/>
    </row>
    <row r="81" spans="1:16" s="105" customFormat="1" ht="13.8" x14ac:dyDescent="0.3">
      <c r="A81" s="49" t="s">
        <v>86</v>
      </c>
      <c r="B81" s="50">
        <v>4</v>
      </c>
      <c r="C81" s="98" t="s">
        <v>19</v>
      </c>
      <c r="D81" s="48">
        <f t="shared" si="28"/>
        <v>45</v>
      </c>
      <c r="E81" s="96">
        <v>15</v>
      </c>
      <c r="F81" s="96">
        <v>10</v>
      </c>
      <c r="G81" s="96">
        <v>20</v>
      </c>
      <c r="H81" s="48"/>
      <c r="I81" s="48">
        <f t="shared" si="29"/>
        <v>1</v>
      </c>
      <c r="J81" s="52">
        <f t="shared" si="30"/>
        <v>2</v>
      </c>
      <c r="K81" s="103"/>
      <c r="L81" s="104"/>
      <c r="M81" s="104"/>
      <c r="O81" s="104"/>
      <c r="P81" s="104"/>
    </row>
    <row r="82" spans="1:16" s="105" customFormat="1" ht="13.8" x14ac:dyDescent="0.3">
      <c r="A82" s="49" t="s">
        <v>87</v>
      </c>
      <c r="B82" s="50">
        <v>4</v>
      </c>
      <c r="C82" s="98" t="s">
        <v>22</v>
      </c>
      <c r="D82" s="48">
        <f t="shared" si="28"/>
        <v>45</v>
      </c>
      <c r="E82" s="50">
        <v>15</v>
      </c>
      <c r="F82" s="97">
        <v>10</v>
      </c>
      <c r="G82" s="99">
        <v>20</v>
      </c>
      <c r="H82" s="48"/>
      <c r="I82" s="48">
        <f t="shared" si="29"/>
        <v>1</v>
      </c>
      <c r="J82" s="52">
        <f t="shared" si="30"/>
        <v>2</v>
      </c>
      <c r="K82" s="103"/>
      <c r="L82" s="104"/>
      <c r="M82" s="104"/>
      <c r="O82" s="104"/>
      <c r="P82" s="104"/>
    </row>
    <row r="83" spans="1:16" s="105" customFormat="1" ht="13.8" x14ac:dyDescent="0.3">
      <c r="A83" s="49" t="s">
        <v>88</v>
      </c>
      <c r="B83" s="50">
        <v>3</v>
      </c>
      <c r="C83" s="98" t="s">
        <v>19</v>
      </c>
      <c r="D83" s="48">
        <f t="shared" si="28"/>
        <v>45</v>
      </c>
      <c r="E83" s="48"/>
      <c r="F83" s="48"/>
      <c r="G83" s="48">
        <v>45</v>
      </c>
      <c r="H83" s="48"/>
      <c r="I83" s="48">
        <f t="shared" si="29"/>
        <v>0</v>
      </c>
      <c r="J83" s="52">
        <f t="shared" si="30"/>
        <v>3</v>
      </c>
      <c r="K83" s="103"/>
      <c r="L83" s="104"/>
      <c r="M83" s="104"/>
      <c r="O83" s="104"/>
      <c r="P83" s="104"/>
    </row>
    <row r="84" spans="1:16" s="105" customFormat="1" ht="13.8" x14ac:dyDescent="0.3">
      <c r="A84" s="49" t="s">
        <v>89</v>
      </c>
      <c r="B84" s="50">
        <v>8</v>
      </c>
      <c r="C84" s="98" t="s">
        <v>22</v>
      </c>
      <c r="D84" s="48">
        <f t="shared" si="28"/>
        <v>0</v>
      </c>
      <c r="E84" s="48"/>
      <c r="F84" s="48"/>
      <c r="G84" s="48"/>
      <c r="H84" s="48"/>
      <c r="I84" s="48">
        <f t="shared" si="29"/>
        <v>0</v>
      </c>
      <c r="J84" s="52">
        <f t="shared" si="30"/>
        <v>0</v>
      </c>
      <c r="K84" s="103"/>
      <c r="L84" s="104"/>
      <c r="M84" s="104"/>
      <c r="O84" s="104"/>
      <c r="P84" s="104"/>
    </row>
    <row r="85" spans="1:16" ht="13.8" x14ac:dyDescent="0.25">
      <c r="A85" s="36" t="s">
        <v>29</v>
      </c>
      <c r="B85" s="107">
        <f>SUM(B78:B84)</f>
        <v>30</v>
      </c>
      <c r="C85" s="108">
        <f>COUNTIF(C78:C84,"e")</f>
        <v>3</v>
      </c>
      <c r="D85" s="109">
        <f t="shared" ref="D85:I85" si="31">SUM(D78:D84)</f>
        <v>270</v>
      </c>
      <c r="E85" s="39">
        <f t="shared" si="31"/>
        <v>75</v>
      </c>
      <c r="F85" s="39">
        <f t="shared" si="31"/>
        <v>48</v>
      </c>
      <c r="G85" s="39">
        <f t="shared" si="31"/>
        <v>145</v>
      </c>
      <c r="H85" s="39">
        <f t="shared" si="31"/>
        <v>2</v>
      </c>
      <c r="I85" s="39">
        <f t="shared" si="31"/>
        <v>5</v>
      </c>
      <c r="J85" s="37">
        <f t="shared" si="30"/>
        <v>13</v>
      </c>
    </row>
    <row r="86" spans="1:16" ht="13.8" x14ac:dyDescent="0.25">
      <c r="A86" s="110" t="s">
        <v>90</v>
      </c>
      <c r="B86" s="37">
        <f t="shared" ref="B86:H86" si="32">B65+B76+B85</f>
        <v>90</v>
      </c>
      <c r="C86" s="37">
        <f t="shared" si="32"/>
        <v>8</v>
      </c>
      <c r="D86" s="37">
        <f t="shared" si="32"/>
        <v>955</v>
      </c>
      <c r="E86" s="111">
        <f t="shared" si="32"/>
        <v>342</v>
      </c>
      <c r="F86" s="67">
        <f t="shared" si="32"/>
        <v>158</v>
      </c>
      <c r="G86" s="67">
        <f t="shared" si="32"/>
        <v>429</v>
      </c>
      <c r="H86" s="67">
        <f t="shared" si="32"/>
        <v>26</v>
      </c>
      <c r="I86" s="112"/>
      <c r="J86" s="113"/>
    </row>
    <row r="87" spans="1:16" ht="13.8" x14ac:dyDescent="0.3">
      <c r="A87" s="114" t="s">
        <v>91</v>
      </c>
      <c r="B87" s="64">
        <f t="shared" ref="B87:H87" si="33">B15+B26+B38+B49+B65+B76+B85</f>
        <v>210</v>
      </c>
      <c r="C87" s="64">
        <f t="shared" si="33"/>
        <v>19</v>
      </c>
      <c r="D87" s="64">
        <f t="shared" si="33"/>
        <v>2400</v>
      </c>
      <c r="E87" s="115">
        <f t="shared" si="33"/>
        <v>887</v>
      </c>
      <c r="F87" s="64">
        <f t="shared" si="33"/>
        <v>487</v>
      </c>
      <c r="G87" s="64">
        <f t="shared" si="33"/>
        <v>994</v>
      </c>
      <c r="H87" s="64">
        <f t="shared" si="33"/>
        <v>32</v>
      </c>
      <c r="I87" s="68"/>
      <c r="J87" s="68"/>
    </row>
    <row r="88" spans="1:16" ht="13.8" x14ac:dyDescent="0.25">
      <c r="A88" s="116" t="s">
        <v>92</v>
      </c>
      <c r="B88" s="71"/>
      <c r="C88" s="117"/>
      <c r="D88" s="73"/>
      <c r="E88" s="74">
        <f>(E87/D87)*100</f>
        <v>36.958333333333329</v>
      </c>
      <c r="F88" s="75">
        <f>(F87/D87)*100</f>
        <v>20.291666666666668</v>
      </c>
      <c r="G88" s="74">
        <f>(G87/D87)*100</f>
        <v>41.416666666666671</v>
      </c>
      <c r="H88" s="74">
        <f>(H87/D87)*100</f>
        <v>1.3333333333333335</v>
      </c>
      <c r="I88" s="76"/>
      <c r="J88" s="77"/>
    </row>
    <row r="89" spans="1:16" x14ac:dyDescent="0.25">
      <c r="A89" s="81" t="s">
        <v>93</v>
      </c>
      <c r="J89" s="118"/>
    </row>
    <row r="90" spans="1:16" x14ac:dyDescent="0.25">
      <c r="A90" s="1" t="s">
        <v>94</v>
      </c>
      <c r="J90" s="118"/>
    </row>
    <row r="91" spans="1:16" x14ac:dyDescent="0.25">
      <c r="A91" s="1" t="s">
        <v>95</v>
      </c>
      <c r="J91" s="118"/>
    </row>
    <row r="92" spans="1:16" x14ac:dyDescent="0.25">
      <c r="J92" s="118"/>
    </row>
    <row r="93" spans="1:16" x14ac:dyDescent="0.25">
      <c r="A93" s="119" t="s">
        <v>84</v>
      </c>
      <c r="J93" s="118"/>
    </row>
    <row r="94" spans="1:16" ht="13.8" x14ac:dyDescent="0.3">
      <c r="A94" s="49" t="s">
        <v>96</v>
      </c>
      <c r="B94" s="50">
        <v>4</v>
      </c>
      <c r="C94" s="98" t="s">
        <v>19</v>
      </c>
      <c r="D94" s="48">
        <f>SUM(E94:H94)</f>
        <v>45</v>
      </c>
      <c r="E94" s="96">
        <v>15</v>
      </c>
      <c r="F94" s="96">
        <v>8</v>
      </c>
      <c r="G94" s="96">
        <v>20</v>
      </c>
      <c r="H94" s="48">
        <v>2</v>
      </c>
      <c r="I94" s="48">
        <f>ROUNDUP(E94/15,0)</f>
        <v>1</v>
      </c>
      <c r="J94" s="52">
        <f>ROUNDUP((F94+G94+H94)/15,0)</f>
        <v>2</v>
      </c>
    </row>
    <row r="95" spans="1:16" ht="13.8" x14ac:dyDescent="0.3">
      <c r="A95" s="120" t="s">
        <v>97</v>
      </c>
      <c r="B95" s="50">
        <v>4</v>
      </c>
      <c r="C95" s="98" t="s">
        <v>19</v>
      </c>
      <c r="D95" s="48">
        <f>SUM(E95:H95)</f>
        <v>45</v>
      </c>
      <c r="E95" s="96">
        <v>15</v>
      </c>
      <c r="F95" s="96">
        <v>8</v>
      </c>
      <c r="G95" s="96">
        <v>20</v>
      </c>
      <c r="H95" s="48">
        <v>2</v>
      </c>
      <c r="I95" s="48">
        <f>ROUNDUP(E95/15,0)</f>
        <v>1</v>
      </c>
      <c r="J95" s="52">
        <f>ROUNDUP((F95+G95+H95)/15,0)</f>
        <v>2</v>
      </c>
    </row>
    <row r="96" spans="1:16" ht="13.8" x14ac:dyDescent="0.3">
      <c r="A96" s="121" t="s">
        <v>98</v>
      </c>
      <c r="B96" s="50">
        <v>4</v>
      </c>
      <c r="C96" s="98" t="s">
        <v>19</v>
      </c>
      <c r="D96" s="48">
        <f>SUM(E96:H96)</f>
        <v>45</v>
      </c>
      <c r="E96" s="96">
        <v>15</v>
      </c>
      <c r="F96" s="96">
        <v>8</v>
      </c>
      <c r="G96" s="96">
        <v>20</v>
      </c>
      <c r="H96" s="48">
        <v>2</v>
      </c>
      <c r="I96" s="48">
        <f>ROUNDUP(E96/15,0)</f>
        <v>1</v>
      </c>
      <c r="J96" s="52">
        <f>ROUNDUP((F96+G96+H96)/15,0)</f>
        <v>2</v>
      </c>
    </row>
    <row r="97" spans="1:17" ht="13.8" x14ac:dyDescent="0.3">
      <c r="A97" s="121" t="s">
        <v>99</v>
      </c>
      <c r="B97" s="50">
        <v>4</v>
      </c>
      <c r="C97" s="98" t="s">
        <v>19</v>
      </c>
      <c r="D97" s="48">
        <f>SUM(E97:H97)</f>
        <v>45</v>
      </c>
      <c r="E97" s="96">
        <v>15</v>
      </c>
      <c r="F97" s="96">
        <v>8</v>
      </c>
      <c r="G97" s="96">
        <v>20</v>
      </c>
      <c r="H97" s="48">
        <v>2</v>
      </c>
      <c r="I97" s="48">
        <f>ROUNDUP(E97/15,0)</f>
        <v>1</v>
      </c>
      <c r="J97" s="52">
        <f>ROUNDUP((F97+G97+H97)/15,0)</f>
        <v>2</v>
      </c>
    </row>
    <row r="98" spans="1:17" x14ac:dyDescent="0.25">
      <c r="J98" s="118"/>
    </row>
    <row r="99" spans="1:17" x14ac:dyDescent="0.25">
      <c r="J99" s="118"/>
    </row>
    <row r="100" spans="1:17" x14ac:dyDescent="0.25">
      <c r="J100" s="118"/>
      <c r="K100" s="122"/>
      <c r="L100" s="123"/>
      <c r="M100" s="123"/>
      <c r="N100" s="124"/>
      <c r="O100" s="123"/>
      <c r="P100" s="123"/>
      <c r="Q100" s="124"/>
    </row>
    <row r="101" spans="1:17" x14ac:dyDescent="0.25">
      <c r="J101" s="118"/>
      <c r="K101" s="122"/>
      <c r="L101" s="123"/>
      <c r="M101" s="123"/>
      <c r="N101" s="124"/>
      <c r="O101" s="123"/>
      <c r="P101" s="123"/>
      <c r="Q101" s="124"/>
    </row>
    <row r="102" spans="1:17" x14ac:dyDescent="0.25">
      <c r="J102" s="118"/>
    </row>
    <row r="103" spans="1:17" x14ac:dyDescent="0.25">
      <c r="J103" s="118"/>
    </row>
    <row r="104" spans="1:17" x14ac:dyDescent="0.25">
      <c r="J104" s="118"/>
    </row>
    <row r="105" spans="1:17" x14ac:dyDescent="0.25">
      <c r="J105" s="118"/>
    </row>
    <row r="106" spans="1:17" x14ac:dyDescent="0.25">
      <c r="J106" s="118"/>
    </row>
    <row r="107" spans="1:17" x14ac:dyDescent="0.25">
      <c r="J107" s="118"/>
    </row>
    <row r="108" spans="1:17" x14ac:dyDescent="0.25">
      <c r="J108" s="118"/>
    </row>
    <row r="109" spans="1:17" x14ac:dyDescent="0.25">
      <c r="J109" s="118"/>
    </row>
    <row r="110" spans="1:17" x14ac:dyDescent="0.25">
      <c r="J110" s="118"/>
    </row>
    <row r="111" spans="1:17" x14ac:dyDescent="0.25">
      <c r="J111" s="118"/>
    </row>
    <row r="112" spans="1:17" x14ac:dyDescent="0.25">
      <c r="J112" s="118"/>
    </row>
    <row r="113" spans="10:10" x14ac:dyDescent="0.25">
      <c r="J113" s="118"/>
    </row>
    <row r="114" spans="10:10" x14ac:dyDescent="0.25">
      <c r="J114" s="118"/>
    </row>
    <row r="115" spans="10:10" x14ac:dyDescent="0.25">
      <c r="J115" s="118"/>
    </row>
    <row r="116" spans="10:10" x14ac:dyDescent="0.25">
      <c r="J116" s="118"/>
    </row>
    <row r="117" spans="10:10" x14ac:dyDescent="0.25">
      <c r="J117" s="118"/>
    </row>
    <row r="118" spans="10:10" x14ac:dyDescent="0.25">
      <c r="J118" s="118"/>
    </row>
    <row r="119" spans="10:10" x14ac:dyDescent="0.25">
      <c r="J119" s="118"/>
    </row>
    <row r="120" spans="10:10" x14ac:dyDescent="0.25">
      <c r="J120" s="118"/>
    </row>
    <row r="121" spans="10:10" x14ac:dyDescent="0.25">
      <c r="J121" s="118"/>
    </row>
    <row r="122" spans="10:10" x14ac:dyDescent="0.25">
      <c r="J122" s="118"/>
    </row>
    <row r="123" spans="10:10" x14ac:dyDescent="0.25">
      <c r="J123" s="118"/>
    </row>
    <row r="124" spans="10:10" x14ac:dyDescent="0.25">
      <c r="J124" s="118"/>
    </row>
    <row r="125" spans="10:10" x14ac:dyDescent="0.25">
      <c r="J125" s="118"/>
    </row>
    <row r="126" spans="10:10" x14ac:dyDescent="0.25">
      <c r="J126" s="118"/>
    </row>
    <row r="127" spans="10:10" x14ac:dyDescent="0.25">
      <c r="J127" s="118"/>
    </row>
    <row r="128" spans="10:10" x14ac:dyDescent="0.25">
      <c r="J128" s="118"/>
    </row>
    <row r="129" spans="10:10" x14ac:dyDescent="0.25">
      <c r="J129" s="118"/>
    </row>
    <row r="130" spans="10:10" x14ac:dyDescent="0.25">
      <c r="J130" s="118"/>
    </row>
    <row r="131" spans="10:10" x14ac:dyDescent="0.25">
      <c r="J131" s="118"/>
    </row>
    <row r="132" spans="10:10" x14ac:dyDescent="0.25">
      <c r="J132" s="118"/>
    </row>
    <row r="133" spans="10:10" x14ac:dyDescent="0.25">
      <c r="J133" s="118"/>
    </row>
    <row r="134" spans="10:10" x14ac:dyDescent="0.25">
      <c r="J134" s="118"/>
    </row>
    <row r="135" spans="10:10" x14ac:dyDescent="0.25">
      <c r="J135" s="118"/>
    </row>
    <row r="136" spans="10:10" x14ac:dyDescent="0.25">
      <c r="J136" s="118"/>
    </row>
    <row r="137" spans="10:10" x14ac:dyDescent="0.25">
      <c r="J137" s="118"/>
    </row>
    <row r="138" spans="10:10" x14ac:dyDescent="0.25">
      <c r="J138" s="118"/>
    </row>
    <row r="139" spans="10:10" x14ac:dyDescent="0.25">
      <c r="J139" s="118"/>
    </row>
    <row r="140" spans="10:10" x14ac:dyDescent="0.25">
      <c r="J140" s="118"/>
    </row>
    <row r="141" spans="10:10" x14ac:dyDescent="0.25">
      <c r="J141" s="118"/>
    </row>
    <row r="142" spans="10:10" x14ac:dyDescent="0.25">
      <c r="J142" s="118"/>
    </row>
    <row r="143" spans="10:10" x14ac:dyDescent="0.25">
      <c r="J143" s="118"/>
    </row>
    <row r="144" spans="10:10" x14ac:dyDescent="0.25">
      <c r="J144" s="118"/>
    </row>
    <row r="145" spans="10:10" x14ac:dyDescent="0.25">
      <c r="J145" s="118"/>
    </row>
    <row r="146" spans="10:10" x14ac:dyDescent="0.25">
      <c r="J146" s="118"/>
    </row>
    <row r="147" spans="10:10" x14ac:dyDescent="0.25">
      <c r="J147" s="118"/>
    </row>
    <row r="148" spans="10:10" x14ac:dyDescent="0.25">
      <c r="J148" s="118"/>
    </row>
    <row r="149" spans="10:10" x14ac:dyDescent="0.25">
      <c r="J149" s="118"/>
    </row>
    <row r="150" spans="10:10" x14ac:dyDescent="0.25">
      <c r="J150" s="118"/>
    </row>
    <row r="151" spans="10:10" x14ac:dyDescent="0.25">
      <c r="J151" s="118"/>
    </row>
    <row r="152" spans="10:10" x14ac:dyDescent="0.25">
      <c r="J152" s="118"/>
    </row>
    <row r="153" spans="10:10" x14ac:dyDescent="0.25">
      <c r="J153" s="118"/>
    </row>
    <row r="154" spans="10:10" x14ac:dyDescent="0.25">
      <c r="J154" s="118"/>
    </row>
    <row r="155" spans="10:10" x14ac:dyDescent="0.25">
      <c r="J155" s="118"/>
    </row>
    <row r="156" spans="10:10" x14ac:dyDescent="0.25">
      <c r="J156" s="118"/>
    </row>
    <row r="157" spans="10:10" x14ac:dyDescent="0.25">
      <c r="J157" s="118"/>
    </row>
    <row r="158" spans="10:10" x14ac:dyDescent="0.25">
      <c r="J158" s="118"/>
    </row>
    <row r="159" spans="10:10" x14ac:dyDescent="0.25">
      <c r="J159" s="118"/>
    </row>
    <row r="160" spans="10:10" x14ac:dyDescent="0.25">
      <c r="J160" s="118"/>
    </row>
    <row r="161" spans="10:10" x14ac:dyDescent="0.25">
      <c r="J161" s="118"/>
    </row>
    <row r="162" spans="10:10" x14ac:dyDescent="0.25">
      <c r="J162" s="118"/>
    </row>
    <row r="163" spans="10:10" x14ac:dyDescent="0.25">
      <c r="J163" s="118"/>
    </row>
    <row r="164" spans="10:10" x14ac:dyDescent="0.25">
      <c r="J164" s="118"/>
    </row>
    <row r="165" spans="10:10" x14ac:dyDescent="0.25">
      <c r="J165" s="118"/>
    </row>
    <row r="166" spans="10:10" x14ac:dyDescent="0.25">
      <c r="J166" s="118"/>
    </row>
    <row r="167" spans="10:10" x14ac:dyDescent="0.25">
      <c r="J167" s="118"/>
    </row>
    <row r="168" spans="10:10" x14ac:dyDescent="0.25">
      <c r="J168" s="118"/>
    </row>
    <row r="169" spans="10:10" x14ac:dyDescent="0.25">
      <c r="J169" s="118"/>
    </row>
    <row r="170" spans="10:10" x14ac:dyDescent="0.25">
      <c r="J170" s="118"/>
    </row>
    <row r="171" spans="10:10" x14ac:dyDescent="0.25">
      <c r="J171" s="118"/>
    </row>
    <row r="172" spans="10:10" x14ac:dyDescent="0.25">
      <c r="J172" s="118"/>
    </row>
    <row r="173" spans="10:10" x14ac:dyDescent="0.25">
      <c r="J173" s="118"/>
    </row>
    <row r="174" spans="10:10" x14ac:dyDescent="0.25">
      <c r="J174" s="118"/>
    </row>
    <row r="175" spans="10:10" x14ac:dyDescent="0.25">
      <c r="J175" s="118"/>
    </row>
    <row r="176" spans="10:10" x14ac:dyDescent="0.25">
      <c r="J176" s="118"/>
    </row>
    <row r="177" spans="10:10" x14ac:dyDescent="0.25">
      <c r="J177" s="118"/>
    </row>
    <row r="178" spans="10:10" x14ac:dyDescent="0.25">
      <c r="J178" s="118"/>
    </row>
    <row r="179" spans="10:10" x14ac:dyDescent="0.25">
      <c r="J179" s="118"/>
    </row>
    <row r="180" spans="10:10" x14ac:dyDescent="0.25">
      <c r="J180" s="118"/>
    </row>
    <row r="181" spans="10:10" x14ac:dyDescent="0.25">
      <c r="J181" s="118"/>
    </row>
    <row r="182" spans="10:10" x14ac:dyDescent="0.25">
      <c r="J182" s="118"/>
    </row>
    <row r="183" spans="10:10" x14ac:dyDescent="0.25">
      <c r="J183" s="118"/>
    </row>
    <row r="184" spans="10:10" x14ac:dyDescent="0.25">
      <c r="J184" s="118"/>
    </row>
    <row r="185" spans="10:10" x14ac:dyDescent="0.25">
      <c r="J185" s="118"/>
    </row>
    <row r="186" spans="10:10" x14ac:dyDescent="0.25">
      <c r="J186" s="118"/>
    </row>
    <row r="187" spans="10:10" x14ac:dyDescent="0.25">
      <c r="J187" s="118"/>
    </row>
    <row r="188" spans="10:10" x14ac:dyDescent="0.25">
      <c r="J188" s="118"/>
    </row>
    <row r="189" spans="10:10" x14ac:dyDescent="0.25">
      <c r="J189" s="118"/>
    </row>
    <row r="190" spans="10:10" x14ac:dyDescent="0.25">
      <c r="J190" s="118"/>
    </row>
    <row r="191" spans="10:10" x14ac:dyDescent="0.25">
      <c r="J191" s="118"/>
    </row>
    <row r="192" spans="10:10" x14ac:dyDescent="0.25">
      <c r="J192" s="118"/>
    </row>
    <row r="193" spans="10:10" x14ac:dyDescent="0.25">
      <c r="J193" s="118"/>
    </row>
    <row r="194" spans="10:10" x14ac:dyDescent="0.25">
      <c r="J194" s="118"/>
    </row>
    <row r="195" spans="10:10" x14ac:dyDescent="0.25">
      <c r="J195" s="118"/>
    </row>
    <row r="196" spans="10:10" x14ac:dyDescent="0.25">
      <c r="J196" s="118"/>
    </row>
    <row r="197" spans="10:10" x14ac:dyDescent="0.25">
      <c r="J197" s="118"/>
    </row>
    <row r="198" spans="10:10" x14ac:dyDescent="0.25">
      <c r="J198" s="118"/>
    </row>
    <row r="199" spans="10:10" x14ac:dyDescent="0.25">
      <c r="J199" s="118"/>
    </row>
    <row r="200" spans="10:10" x14ac:dyDescent="0.25">
      <c r="J200" s="118"/>
    </row>
    <row r="201" spans="10:10" x14ac:dyDescent="0.25">
      <c r="J201" s="118"/>
    </row>
    <row r="202" spans="10:10" x14ac:dyDescent="0.25">
      <c r="J202" s="118"/>
    </row>
    <row r="203" spans="10:10" x14ac:dyDescent="0.25">
      <c r="J203" s="118"/>
    </row>
    <row r="204" spans="10:10" x14ac:dyDescent="0.25">
      <c r="J204" s="118"/>
    </row>
    <row r="205" spans="10:10" x14ac:dyDescent="0.25">
      <c r="J205" s="118"/>
    </row>
    <row r="206" spans="10:10" x14ac:dyDescent="0.25">
      <c r="J206" s="118"/>
    </row>
    <row r="207" spans="10:10" x14ac:dyDescent="0.25">
      <c r="J207" s="118"/>
    </row>
    <row r="208" spans="10:10" x14ac:dyDescent="0.25">
      <c r="J208" s="118"/>
    </row>
    <row r="209" spans="10:10" x14ac:dyDescent="0.25">
      <c r="J209" s="118"/>
    </row>
    <row r="210" spans="10:10" x14ac:dyDescent="0.25">
      <c r="J210" s="118"/>
    </row>
    <row r="211" spans="10:10" x14ac:dyDescent="0.25">
      <c r="J211" s="118"/>
    </row>
    <row r="212" spans="10:10" x14ac:dyDescent="0.25">
      <c r="J212" s="118"/>
    </row>
    <row r="213" spans="10:10" x14ac:dyDescent="0.25">
      <c r="J213" s="118"/>
    </row>
    <row r="214" spans="10:10" x14ac:dyDescent="0.25">
      <c r="J214" s="118"/>
    </row>
  </sheetData>
  <mergeCells count="10">
    <mergeCell ref="A39:J39"/>
    <mergeCell ref="I52:J52"/>
    <mergeCell ref="A56:J56"/>
    <mergeCell ref="A66:J66"/>
    <mergeCell ref="A77:J77"/>
    <mergeCell ref="A1:J1"/>
    <mergeCell ref="A2:J2"/>
    <mergeCell ref="A4:J4"/>
    <mergeCell ref="A16:J16"/>
    <mergeCell ref="A27:J27"/>
  </mergeCells>
  <pageMargins left="0" right="0" top="0.37986111111111098" bottom="0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9" zoomScaleNormal="100" workbookViewId="0">
      <selection activeCell="A41" sqref="A41"/>
    </sheetView>
  </sheetViews>
  <sheetFormatPr defaultColWidth="8.5546875" defaultRowHeight="13.2" x14ac:dyDescent="0.25"/>
  <cols>
    <col min="1" max="1" width="43.5546875" customWidth="1"/>
    <col min="2" max="2" width="6.6640625" customWidth="1"/>
    <col min="3" max="3" width="4.44140625" customWidth="1"/>
    <col min="4" max="5" width="4.109375" customWidth="1"/>
    <col min="6" max="6" width="3.88671875" customWidth="1"/>
    <col min="7" max="7" width="3.33203125" customWidth="1"/>
    <col min="8" max="8" width="4.44140625" customWidth="1"/>
    <col min="9" max="9" width="5.33203125" customWidth="1"/>
    <col min="10" max="10" width="6.33203125" customWidth="1"/>
  </cols>
  <sheetData>
    <row r="1" spans="1:10" ht="39" customHeight="1" x14ac:dyDescent="0.25">
      <c r="A1" s="130" t="s">
        <v>100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03.8" x14ac:dyDescent="0.25">
      <c r="A2" s="91" t="s">
        <v>2</v>
      </c>
      <c r="B2" s="92" t="s">
        <v>3</v>
      </c>
      <c r="C2" s="93" t="s">
        <v>4</v>
      </c>
      <c r="D2" s="93" t="s">
        <v>5</v>
      </c>
      <c r="E2" s="94" t="s">
        <v>6</v>
      </c>
      <c r="F2" s="95" t="s">
        <v>7</v>
      </c>
      <c r="G2" s="95" t="s">
        <v>8</v>
      </c>
      <c r="H2" s="93" t="s">
        <v>9</v>
      </c>
      <c r="I2" s="94" t="s">
        <v>10</v>
      </c>
      <c r="J2" s="94" t="s">
        <v>11</v>
      </c>
    </row>
    <row r="3" spans="1:10" x14ac:dyDescent="0.25">
      <c r="A3" s="127" t="s">
        <v>63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ht="13.8" x14ac:dyDescent="0.3">
      <c r="A4" s="49" t="s">
        <v>65</v>
      </c>
      <c r="B4" s="50">
        <v>4</v>
      </c>
      <c r="C4" s="51" t="s">
        <v>19</v>
      </c>
      <c r="D4" s="48">
        <f t="shared" ref="D4:D10" si="0">SUM(E4:H4)</f>
        <v>45</v>
      </c>
      <c r="E4" s="96">
        <v>15</v>
      </c>
      <c r="F4" s="97">
        <v>10</v>
      </c>
      <c r="G4" s="97">
        <v>20</v>
      </c>
      <c r="H4" s="48"/>
      <c r="I4" s="48">
        <f t="shared" ref="I4:I10" si="1">ROUNDUP(E4/15,0)</f>
        <v>1</v>
      </c>
      <c r="J4" s="52">
        <f t="shared" ref="J4:J10" si="2">ROUNDUP((F4+G4+H4)/15,0)</f>
        <v>2</v>
      </c>
    </row>
    <row r="5" spans="1:10" ht="13.8" x14ac:dyDescent="0.3">
      <c r="A5" s="49" t="s">
        <v>66</v>
      </c>
      <c r="B5" s="50">
        <v>5</v>
      </c>
      <c r="C5" s="51" t="s">
        <v>22</v>
      </c>
      <c r="D5" s="48">
        <f t="shared" si="0"/>
        <v>59</v>
      </c>
      <c r="E5" s="96">
        <v>29</v>
      </c>
      <c r="F5" s="97">
        <v>4</v>
      </c>
      <c r="G5" s="97">
        <v>20</v>
      </c>
      <c r="H5" s="48">
        <v>6</v>
      </c>
      <c r="I5" s="48">
        <f t="shared" si="1"/>
        <v>2</v>
      </c>
      <c r="J5" s="52">
        <f t="shared" si="2"/>
        <v>2</v>
      </c>
    </row>
    <row r="6" spans="1:10" ht="13.8" x14ac:dyDescent="0.3">
      <c r="A6" s="49" t="s">
        <v>67</v>
      </c>
      <c r="B6" s="50">
        <v>3</v>
      </c>
      <c r="C6" s="51" t="s">
        <v>19</v>
      </c>
      <c r="D6" s="48">
        <f t="shared" si="0"/>
        <v>30</v>
      </c>
      <c r="E6" s="96">
        <v>15</v>
      </c>
      <c r="F6" s="97">
        <v>5</v>
      </c>
      <c r="G6" s="97">
        <v>10</v>
      </c>
      <c r="H6" s="48"/>
      <c r="I6" s="48">
        <f t="shared" si="1"/>
        <v>1</v>
      </c>
      <c r="J6" s="52">
        <f t="shared" si="2"/>
        <v>1</v>
      </c>
    </row>
    <row r="7" spans="1:10" ht="13.8" x14ac:dyDescent="0.3">
      <c r="A7" s="49" t="s">
        <v>68</v>
      </c>
      <c r="B7" s="50">
        <v>2</v>
      </c>
      <c r="C7" s="98" t="s">
        <v>19</v>
      </c>
      <c r="D7" s="48">
        <f t="shared" si="0"/>
        <v>30</v>
      </c>
      <c r="E7" s="50">
        <v>15</v>
      </c>
      <c r="F7" s="97">
        <v>5</v>
      </c>
      <c r="G7" s="99">
        <v>10</v>
      </c>
      <c r="H7" s="48"/>
      <c r="I7" s="48">
        <f t="shared" si="1"/>
        <v>1</v>
      </c>
      <c r="J7" s="52">
        <f t="shared" si="2"/>
        <v>1</v>
      </c>
    </row>
    <row r="8" spans="1:10" ht="13.8" x14ac:dyDescent="0.3">
      <c r="A8" s="49" t="s">
        <v>69</v>
      </c>
      <c r="B8" s="50">
        <v>3</v>
      </c>
      <c r="C8" s="51" t="s">
        <v>19</v>
      </c>
      <c r="D8" s="48">
        <f t="shared" si="0"/>
        <v>45</v>
      </c>
      <c r="E8" s="48">
        <v>15</v>
      </c>
      <c r="F8" s="48">
        <v>10</v>
      </c>
      <c r="G8" s="53">
        <v>20</v>
      </c>
      <c r="H8" s="48"/>
      <c r="I8" s="48">
        <f t="shared" si="1"/>
        <v>1</v>
      </c>
      <c r="J8" s="52">
        <f t="shared" si="2"/>
        <v>2</v>
      </c>
    </row>
    <row r="9" spans="1:10" ht="13.8" x14ac:dyDescent="0.3">
      <c r="A9" s="49" t="s">
        <v>70</v>
      </c>
      <c r="B9" s="50">
        <v>5</v>
      </c>
      <c r="C9" s="98" t="s">
        <v>22</v>
      </c>
      <c r="D9" s="48">
        <f t="shared" si="0"/>
        <v>59</v>
      </c>
      <c r="E9" s="96">
        <v>15</v>
      </c>
      <c r="F9" s="96">
        <v>8</v>
      </c>
      <c r="G9" s="96">
        <v>30</v>
      </c>
      <c r="H9" s="48">
        <v>6</v>
      </c>
      <c r="I9" s="48">
        <f t="shared" si="1"/>
        <v>1</v>
      </c>
      <c r="J9" s="52">
        <f t="shared" si="2"/>
        <v>3</v>
      </c>
    </row>
    <row r="10" spans="1:10" ht="13.8" x14ac:dyDescent="0.3">
      <c r="A10" s="49" t="s">
        <v>71</v>
      </c>
      <c r="B10" s="50">
        <v>4</v>
      </c>
      <c r="C10" s="51" t="s">
        <v>19</v>
      </c>
      <c r="D10" s="48">
        <f t="shared" si="0"/>
        <v>45</v>
      </c>
      <c r="E10" s="96">
        <v>15</v>
      </c>
      <c r="F10" s="97">
        <v>4</v>
      </c>
      <c r="G10" s="97">
        <v>20</v>
      </c>
      <c r="H10" s="48">
        <v>6</v>
      </c>
      <c r="I10" s="48">
        <f t="shared" si="1"/>
        <v>1</v>
      </c>
      <c r="J10" s="52">
        <f t="shared" si="2"/>
        <v>2</v>
      </c>
    </row>
    <row r="11" spans="1:10" ht="13.8" x14ac:dyDescent="0.25">
      <c r="A11" s="36" t="s">
        <v>29</v>
      </c>
      <c r="B11" s="37">
        <f>SUM(B4:B10)</f>
        <v>26</v>
      </c>
      <c r="C11" s="38">
        <f>COUNTIF(C2:C10,"e")</f>
        <v>2</v>
      </c>
      <c r="D11" s="39">
        <f t="shared" ref="D11:J11" si="3">SUM(D4:D10)</f>
        <v>313</v>
      </c>
      <c r="E11" s="39">
        <f t="shared" si="3"/>
        <v>119</v>
      </c>
      <c r="F11" s="39">
        <f t="shared" si="3"/>
        <v>46</v>
      </c>
      <c r="G11" s="39">
        <f t="shared" si="3"/>
        <v>130</v>
      </c>
      <c r="H11" s="39">
        <f t="shared" si="3"/>
        <v>18</v>
      </c>
      <c r="I11" s="39">
        <f t="shared" si="3"/>
        <v>8</v>
      </c>
      <c r="J11" s="39">
        <f t="shared" si="3"/>
        <v>13</v>
      </c>
    </row>
    <row r="12" spans="1:10" x14ac:dyDescent="0.25">
      <c r="A12" s="128" t="s">
        <v>72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0" ht="13.8" x14ac:dyDescent="0.3">
      <c r="A13" s="49" t="s">
        <v>73</v>
      </c>
      <c r="B13" s="50">
        <v>2</v>
      </c>
      <c r="C13" s="98" t="s">
        <v>19</v>
      </c>
      <c r="D13" s="48">
        <f t="shared" ref="D13:D19" si="4">SUM(E13:H13)</f>
        <v>30</v>
      </c>
      <c r="E13" s="48">
        <v>15</v>
      </c>
      <c r="F13" s="48">
        <v>5</v>
      </c>
      <c r="G13" s="53">
        <v>10</v>
      </c>
      <c r="H13" s="48"/>
      <c r="I13" s="48">
        <f t="shared" ref="I13:I19" si="5">ROUNDUP(E13/15,0)</f>
        <v>1</v>
      </c>
      <c r="J13" s="52">
        <f t="shared" ref="J13:J20" si="6">ROUNDUP((F13+G13+H13)/15,0)</f>
        <v>1</v>
      </c>
    </row>
    <row r="14" spans="1:10" ht="13.8" x14ac:dyDescent="0.3">
      <c r="A14" s="49" t="s">
        <v>74</v>
      </c>
      <c r="B14" s="50">
        <v>4</v>
      </c>
      <c r="C14" s="51" t="s">
        <v>22</v>
      </c>
      <c r="D14" s="48">
        <f t="shared" si="4"/>
        <v>45</v>
      </c>
      <c r="E14" s="48">
        <v>15</v>
      </c>
      <c r="F14" s="48">
        <v>10</v>
      </c>
      <c r="G14" s="53">
        <v>20</v>
      </c>
      <c r="H14" s="48"/>
      <c r="I14" s="48">
        <f t="shared" si="5"/>
        <v>1</v>
      </c>
      <c r="J14" s="52">
        <f t="shared" si="6"/>
        <v>2</v>
      </c>
    </row>
    <row r="15" spans="1:10" ht="13.8" x14ac:dyDescent="0.3">
      <c r="A15" s="49" t="s">
        <v>75</v>
      </c>
      <c r="B15" s="50">
        <v>5</v>
      </c>
      <c r="C15" s="98" t="s">
        <v>22</v>
      </c>
      <c r="D15" s="48">
        <f t="shared" si="4"/>
        <v>59</v>
      </c>
      <c r="E15" s="96">
        <v>29</v>
      </c>
      <c r="F15" s="97">
        <v>10</v>
      </c>
      <c r="G15" s="97">
        <v>20</v>
      </c>
      <c r="H15" s="48"/>
      <c r="I15" s="48">
        <f t="shared" si="5"/>
        <v>2</v>
      </c>
      <c r="J15" s="52">
        <f t="shared" si="6"/>
        <v>2</v>
      </c>
    </row>
    <row r="16" spans="1:10" ht="13.8" x14ac:dyDescent="0.3">
      <c r="A16" s="49" t="s">
        <v>76</v>
      </c>
      <c r="B16" s="50">
        <v>2</v>
      </c>
      <c r="C16" s="98" t="s">
        <v>19</v>
      </c>
      <c r="D16" s="48">
        <f t="shared" si="4"/>
        <v>30</v>
      </c>
      <c r="E16" s="50">
        <v>15</v>
      </c>
      <c r="F16" s="97">
        <v>5</v>
      </c>
      <c r="G16" s="99">
        <v>10</v>
      </c>
      <c r="H16" s="48"/>
      <c r="I16" s="48">
        <f t="shared" si="5"/>
        <v>1</v>
      </c>
      <c r="J16" s="52">
        <f t="shared" si="6"/>
        <v>1</v>
      </c>
    </row>
    <row r="17" spans="1:10" ht="13.8" x14ac:dyDescent="0.3">
      <c r="A17" s="49" t="s">
        <v>77</v>
      </c>
      <c r="B17" s="50">
        <v>4</v>
      </c>
      <c r="C17" s="51" t="s">
        <v>19</v>
      </c>
      <c r="D17" s="48">
        <f t="shared" si="4"/>
        <v>59</v>
      </c>
      <c r="E17" s="96">
        <v>29</v>
      </c>
      <c r="F17" s="97">
        <v>4</v>
      </c>
      <c r="G17" s="97">
        <v>20</v>
      </c>
      <c r="H17" s="48">
        <v>6</v>
      </c>
      <c r="I17" s="48">
        <f t="shared" si="5"/>
        <v>2</v>
      </c>
      <c r="J17" s="52">
        <f t="shared" si="6"/>
        <v>2</v>
      </c>
    </row>
    <row r="18" spans="1:10" ht="13.8" x14ac:dyDescent="0.3">
      <c r="A18" s="49" t="s">
        <v>78</v>
      </c>
      <c r="B18" s="50">
        <v>4</v>
      </c>
      <c r="C18" s="98" t="s">
        <v>19</v>
      </c>
      <c r="D18" s="48">
        <f t="shared" si="4"/>
        <v>45</v>
      </c>
      <c r="E18" s="96">
        <v>15</v>
      </c>
      <c r="F18" s="96">
        <v>10</v>
      </c>
      <c r="G18" s="96">
        <v>20</v>
      </c>
      <c r="H18" s="48"/>
      <c r="I18" s="48">
        <f t="shared" si="5"/>
        <v>1</v>
      </c>
      <c r="J18" s="52">
        <f t="shared" si="6"/>
        <v>2</v>
      </c>
    </row>
    <row r="19" spans="1:10" ht="13.8" x14ac:dyDescent="0.3">
      <c r="A19" s="49" t="s">
        <v>79</v>
      </c>
      <c r="B19" s="50">
        <v>3</v>
      </c>
      <c r="C19" s="98" t="s">
        <v>19</v>
      </c>
      <c r="D19" s="48">
        <f t="shared" si="4"/>
        <v>45</v>
      </c>
      <c r="E19" s="50">
        <v>15</v>
      </c>
      <c r="F19" s="97">
        <v>10</v>
      </c>
      <c r="G19" s="99">
        <v>20</v>
      </c>
      <c r="H19" s="48"/>
      <c r="I19" s="48">
        <f t="shared" si="5"/>
        <v>1</v>
      </c>
      <c r="J19" s="52">
        <f t="shared" si="6"/>
        <v>2</v>
      </c>
    </row>
    <row r="20" spans="1:10" ht="13.8" x14ac:dyDescent="0.25">
      <c r="A20" s="36" t="s">
        <v>29</v>
      </c>
      <c r="B20" s="37">
        <f>SUM(B13:B19)</f>
        <v>24</v>
      </c>
      <c r="C20" s="38">
        <f>COUNTIF(C13:C19,"e")</f>
        <v>2</v>
      </c>
      <c r="D20" s="39">
        <f t="shared" ref="D20:I20" si="7">SUM(D13:D19)</f>
        <v>313</v>
      </c>
      <c r="E20" s="39">
        <f t="shared" si="7"/>
        <v>133</v>
      </c>
      <c r="F20" s="39">
        <f t="shared" si="7"/>
        <v>54</v>
      </c>
      <c r="G20" s="39">
        <f t="shared" si="7"/>
        <v>120</v>
      </c>
      <c r="H20" s="39">
        <f t="shared" si="7"/>
        <v>6</v>
      </c>
      <c r="I20" s="39">
        <f t="shared" si="7"/>
        <v>9</v>
      </c>
      <c r="J20" s="37">
        <f t="shared" si="6"/>
        <v>12</v>
      </c>
    </row>
    <row r="21" spans="1:10" x14ac:dyDescent="0.25">
      <c r="A21" s="128" t="s">
        <v>82</v>
      </c>
      <c r="B21" s="128"/>
      <c r="C21" s="128"/>
      <c r="D21" s="128"/>
      <c r="E21" s="128"/>
      <c r="F21" s="128"/>
      <c r="G21" s="128"/>
      <c r="H21" s="128"/>
      <c r="I21" s="128"/>
      <c r="J21" s="128"/>
    </row>
    <row r="22" spans="1:10" ht="13.8" x14ac:dyDescent="0.3">
      <c r="A22" s="49" t="s">
        <v>83</v>
      </c>
      <c r="B22" s="50">
        <v>2</v>
      </c>
      <c r="C22" s="98" t="s">
        <v>19</v>
      </c>
      <c r="D22" s="48">
        <f>SUM(E22:H22)</f>
        <v>30</v>
      </c>
      <c r="E22" s="106">
        <v>15</v>
      </c>
      <c r="F22" s="97">
        <v>5</v>
      </c>
      <c r="G22" s="99">
        <v>10</v>
      </c>
      <c r="H22" s="48"/>
      <c r="I22" s="48">
        <f>ROUNDUP(E22/15,0)</f>
        <v>1</v>
      </c>
      <c r="J22" s="52">
        <f t="shared" ref="J22:J27" si="8">ROUNDUP((F22+G22+H22)/15,0)</f>
        <v>1</v>
      </c>
    </row>
    <row r="23" spans="1:10" ht="13.8" x14ac:dyDescent="0.3">
      <c r="A23" s="49" t="s">
        <v>84</v>
      </c>
      <c r="B23" s="50">
        <v>4</v>
      </c>
      <c r="C23" s="98" t="s">
        <v>19</v>
      </c>
      <c r="D23" s="48">
        <f>SUM(E23:H23)</f>
        <v>45</v>
      </c>
      <c r="E23" s="96">
        <v>15</v>
      </c>
      <c r="F23" s="96">
        <v>8</v>
      </c>
      <c r="G23" s="96">
        <v>20</v>
      </c>
      <c r="H23" s="48">
        <v>2</v>
      </c>
      <c r="I23" s="48">
        <f>ROUNDUP(E23/15,0)</f>
        <v>1</v>
      </c>
      <c r="J23" s="52">
        <f t="shared" si="8"/>
        <v>2</v>
      </c>
    </row>
    <row r="24" spans="1:10" ht="13.8" x14ac:dyDescent="0.3">
      <c r="A24" s="49" t="s">
        <v>85</v>
      </c>
      <c r="B24" s="50">
        <v>5</v>
      </c>
      <c r="C24" s="98" t="s">
        <v>22</v>
      </c>
      <c r="D24" s="48">
        <f>SUM(E24:H24)</f>
        <v>60</v>
      </c>
      <c r="E24" s="50">
        <v>15</v>
      </c>
      <c r="F24" s="97">
        <v>15</v>
      </c>
      <c r="G24" s="99">
        <v>30</v>
      </c>
      <c r="H24" s="48"/>
      <c r="I24" s="48">
        <f>ROUNDUP(E24/15,0)</f>
        <v>1</v>
      </c>
      <c r="J24" s="52">
        <f t="shared" si="8"/>
        <v>3</v>
      </c>
    </row>
    <row r="25" spans="1:10" ht="13.8" x14ac:dyDescent="0.3">
      <c r="A25" s="49" t="s">
        <v>86</v>
      </c>
      <c r="B25" s="50">
        <v>4</v>
      </c>
      <c r="C25" s="98" t="s">
        <v>19</v>
      </c>
      <c r="D25" s="48">
        <f>SUM(E25:H25)</f>
        <v>45</v>
      </c>
      <c r="E25" s="96">
        <v>15</v>
      </c>
      <c r="F25" s="96">
        <v>10</v>
      </c>
      <c r="G25" s="96">
        <v>20</v>
      </c>
      <c r="H25" s="48"/>
      <c r="I25" s="48">
        <f>ROUNDUP(E25/15,0)</f>
        <v>1</v>
      </c>
      <c r="J25" s="52">
        <f t="shared" si="8"/>
        <v>2</v>
      </c>
    </row>
    <row r="26" spans="1:10" ht="13.8" x14ac:dyDescent="0.3">
      <c r="A26" s="49" t="s">
        <v>87</v>
      </c>
      <c r="B26" s="50">
        <v>4</v>
      </c>
      <c r="C26" s="98" t="s">
        <v>22</v>
      </c>
      <c r="D26" s="48">
        <f>SUM(E26:H26)</f>
        <v>45</v>
      </c>
      <c r="E26" s="50">
        <v>15</v>
      </c>
      <c r="F26" s="97">
        <v>10</v>
      </c>
      <c r="G26" s="99">
        <v>20</v>
      </c>
      <c r="H26" s="48"/>
      <c r="I26" s="48">
        <f>ROUNDUP(E26/15,0)</f>
        <v>1</v>
      </c>
      <c r="J26" s="52">
        <f t="shared" si="8"/>
        <v>2</v>
      </c>
    </row>
    <row r="27" spans="1:10" ht="13.8" x14ac:dyDescent="0.25">
      <c r="A27" s="36" t="s">
        <v>29</v>
      </c>
      <c r="B27" s="107">
        <f>SUM(B22:B26)</f>
        <v>19</v>
      </c>
      <c r="C27" s="108">
        <f>COUNTIF(C22:C26,"e")</f>
        <v>2</v>
      </c>
      <c r="D27" s="109">
        <f t="shared" ref="D27:I27" si="9">SUM(D22:D26)</f>
        <v>225</v>
      </c>
      <c r="E27" s="39">
        <f t="shared" si="9"/>
        <v>75</v>
      </c>
      <c r="F27" s="39">
        <f t="shared" si="9"/>
        <v>48</v>
      </c>
      <c r="G27" s="39">
        <f t="shared" si="9"/>
        <v>100</v>
      </c>
      <c r="H27" s="39">
        <f t="shared" si="9"/>
        <v>2</v>
      </c>
      <c r="I27" s="39">
        <f t="shared" si="9"/>
        <v>5</v>
      </c>
      <c r="J27" s="37">
        <f t="shared" si="8"/>
        <v>10</v>
      </c>
    </row>
    <row r="28" spans="1:10" ht="13.8" x14ac:dyDescent="0.25">
      <c r="A28" s="110" t="s">
        <v>90</v>
      </c>
      <c r="B28" s="37">
        <f t="shared" ref="B28:H28" si="10">B11+B20+B27</f>
        <v>69</v>
      </c>
      <c r="C28" s="37">
        <f t="shared" si="10"/>
        <v>6</v>
      </c>
      <c r="D28" s="37">
        <f t="shared" si="10"/>
        <v>851</v>
      </c>
      <c r="E28" s="111">
        <f t="shared" si="10"/>
        <v>327</v>
      </c>
      <c r="F28" s="67">
        <f t="shared" si="10"/>
        <v>148</v>
      </c>
      <c r="G28" s="67">
        <f t="shared" si="10"/>
        <v>350</v>
      </c>
      <c r="H28" s="67">
        <f t="shared" si="10"/>
        <v>26</v>
      </c>
      <c r="I28" s="112"/>
      <c r="J28" s="113"/>
    </row>
    <row r="30" spans="1:10" x14ac:dyDescent="0.25">
      <c r="A30" s="1"/>
      <c r="B30" s="2"/>
      <c r="C30" s="3"/>
      <c r="D30" s="3"/>
      <c r="E30" s="3"/>
      <c r="F30" s="3"/>
      <c r="G30" s="3"/>
      <c r="H30" s="3"/>
      <c r="I30" s="3"/>
      <c r="J30" s="118"/>
    </row>
    <row r="31" spans="1:10" x14ac:dyDescent="0.25">
      <c r="A31" s="119" t="s">
        <v>84</v>
      </c>
      <c r="B31" s="2"/>
      <c r="C31" s="3"/>
      <c r="D31" s="3"/>
      <c r="E31" s="3"/>
      <c r="F31" s="3"/>
      <c r="G31" s="3"/>
      <c r="H31" s="3"/>
      <c r="I31" s="3"/>
      <c r="J31" s="118"/>
    </row>
    <row r="32" spans="1:10" ht="13.8" x14ac:dyDescent="0.3">
      <c r="A32" s="49" t="s">
        <v>96</v>
      </c>
      <c r="B32" s="50">
        <v>4</v>
      </c>
      <c r="C32" s="98" t="s">
        <v>19</v>
      </c>
      <c r="D32" s="48">
        <f>SUM(E32:H32)</f>
        <v>45</v>
      </c>
      <c r="E32" s="96">
        <v>15</v>
      </c>
      <c r="F32" s="96">
        <v>8</v>
      </c>
      <c r="G32" s="96">
        <v>20</v>
      </c>
      <c r="H32" s="48">
        <v>2</v>
      </c>
      <c r="I32" s="48">
        <f>ROUNDUP(E32/15,0)</f>
        <v>1</v>
      </c>
      <c r="J32" s="52">
        <f>ROUNDUP((F32+G32+H32)/15,0)</f>
        <v>2</v>
      </c>
    </row>
    <row r="33" spans="1:10" ht="13.8" x14ac:dyDescent="0.3">
      <c r="A33" s="120" t="s">
        <v>97</v>
      </c>
      <c r="B33" s="50">
        <v>4</v>
      </c>
      <c r="C33" s="98" t="s">
        <v>19</v>
      </c>
      <c r="D33" s="48">
        <f>SUM(E33:H33)</f>
        <v>45</v>
      </c>
      <c r="E33" s="96">
        <v>15</v>
      </c>
      <c r="F33" s="96">
        <v>8</v>
      </c>
      <c r="G33" s="96">
        <v>20</v>
      </c>
      <c r="H33" s="48">
        <v>2</v>
      </c>
      <c r="I33" s="48">
        <f>ROUNDUP(E33/15,0)</f>
        <v>1</v>
      </c>
      <c r="J33" s="52">
        <f>ROUNDUP((F33+G33+H33)/15,0)</f>
        <v>2</v>
      </c>
    </row>
    <row r="34" spans="1:10" ht="13.8" x14ac:dyDescent="0.3">
      <c r="A34" s="121" t="s">
        <v>98</v>
      </c>
      <c r="B34" s="50">
        <v>4</v>
      </c>
      <c r="C34" s="98" t="s">
        <v>19</v>
      </c>
      <c r="D34" s="48">
        <f>SUM(E34:H34)</f>
        <v>45</v>
      </c>
      <c r="E34" s="96">
        <v>15</v>
      </c>
      <c r="F34" s="96">
        <v>8</v>
      </c>
      <c r="G34" s="96">
        <v>20</v>
      </c>
      <c r="H34" s="48">
        <v>2</v>
      </c>
      <c r="I34" s="48">
        <f>ROUNDUP(E34/15,0)</f>
        <v>1</v>
      </c>
      <c r="J34" s="52">
        <f>ROUNDUP((F34+G34+H34)/15,0)</f>
        <v>2</v>
      </c>
    </row>
    <row r="35" spans="1:10" ht="13.8" x14ac:dyDescent="0.3">
      <c r="A35" s="121" t="s">
        <v>99</v>
      </c>
      <c r="B35" s="50">
        <v>4</v>
      </c>
      <c r="C35" s="98" t="s">
        <v>19</v>
      </c>
      <c r="D35" s="48">
        <f>SUM(E35:H35)</f>
        <v>45</v>
      </c>
      <c r="E35" s="96">
        <v>15</v>
      </c>
      <c r="F35" s="96">
        <v>8</v>
      </c>
      <c r="G35" s="96">
        <v>20</v>
      </c>
      <c r="H35" s="48">
        <v>2</v>
      </c>
      <c r="I35" s="48">
        <f>ROUNDUP(E35/15,0)</f>
        <v>1</v>
      </c>
      <c r="J35" s="52">
        <f>ROUNDUP((F35+G35+H35)/15,0)</f>
        <v>2</v>
      </c>
    </row>
    <row r="37" spans="1:10" x14ac:dyDescent="0.25">
      <c r="A37" s="1" t="s">
        <v>95</v>
      </c>
    </row>
  </sheetData>
  <mergeCells count="4">
    <mergeCell ref="A1:J1"/>
    <mergeCell ref="A3:J3"/>
    <mergeCell ref="A12:J12"/>
    <mergeCell ref="A21:J2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semestr I-VII</vt:lpstr>
      <vt:lpstr>ZiIPS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TKR275</cp:lastModifiedBy>
  <cp:revision>1</cp:revision>
  <cp:lastPrinted>2023-05-24T07:55:34Z</cp:lastPrinted>
  <dcterms:created xsi:type="dcterms:W3CDTF">2013-01-21T11:52:24Z</dcterms:created>
  <dcterms:modified xsi:type="dcterms:W3CDTF">2024-04-15T10:54:34Z</dcterms:modified>
  <dc:language>pl-PL</dc:language>
</cp:coreProperties>
</file>