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KR27\Desktop\Program studiów 20242025\"/>
    </mc:Choice>
  </mc:AlternateContent>
  <bookViews>
    <workbookView xWindow="0" yWindow="0" windowWidth="16380" windowHeight="8196" tabRatio="500"/>
  </bookViews>
  <sheets>
    <sheet name="semestr I-III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5" i="1" l="1"/>
  <c r="I45" i="1"/>
  <c r="D45" i="1"/>
  <c r="J44" i="1"/>
  <c r="I44" i="1"/>
  <c r="D44" i="1"/>
  <c r="J42" i="1"/>
  <c r="I42" i="1"/>
  <c r="D42" i="1"/>
  <c r="J41" i="1"/>
  <c r="I41" i="1"/>
  <c r="D41" i="1"/>
  <c r="J39" i="1"/>
  <c r="I39" i="1"/>
  <c r="D39" i="1"/>
  <c r="J38" i="1"/>
  <c r="I38" i="1"/>
  <c r="D38" i="1"/>
  <c r="G32" i="1"/>
  <c r="F32" i="1"/>
  <c r="E32" i="1"/>
  <c r="C32" i="1"/>
  <c r="B32" i="1"/>
  <c r="J31" i="1"/>
  <c r="I31" i="1"/>
  <c r="J30" i="1"/>
  <c r="I30" i="1"/>
  <c r="D30" i="1"/>
  <c r="J29" i="1"/>
  <c r="I29" i="1"/>
  <c r="D29" i="1"/>
  <c r="J28" i="1"/>
  <c r="I28" i="1"/>
  <c r="D28" i="1"/>
  <c r="J27" i="1"/>
  <c r="I27" i="1"/>
  <c r="D27" i="1"/>
  <c r="J26" i="1"/>
  <c r="J32" i="1" s="1"/>
  <c r="I26" i="1"/>
  <c r="D26" i="1"/>
  <c r="H24" i="1"/>
  <c r="G24" i="1"/>
  <c r="F24" i="1"/>
  <c r="E24" i="1"/>
  <c r="C24" i="1"/>
  <c r="B24" i="1"/>
  <c r="J23" i="1"/>
  <c r="I23" i="1"/>
  <c r="D23" i="1"/>
  <c r="J22" i="1"/>
  <c r="I22" i="1"/>
  <c r="D22" i="1"/>
  <c r="J21" i="1"/>
  <c r="I21" i="1"/>
  <c r="J20" i="1"/>
  <c r="I20" i="1"/>
  <c r="D20" i="1"/>
  <c r="J19" i="1"/>
  <c r="I19" i="1"/>
  <c r="D19" i="1"/>
  <c r="J18" i="1"/>
  <c r="I18" i="1"/>
  <c r="D18" i="1"/>
  <c r="J17" i="1"/>
  <c r="I17" i="1"/>
  <c r="D17" i="1"/>
  <c r="J16" i="1"/>
  <c r="I16" i="1"/>
  <c r="D16" i="1"/>
  <c r="J15" i="1"/>
  <c r="J24" i="1" s="1"/>
  <c r="I15" i="1"/>
  <c r="D15" i="1"/>
  <c r="H13" i="1"/>
  <c r="H33" i="1" s="1"/>
  <c r="G13" i="1"/>
  <c r="G33" i="1" s="1"/>
  <c r="F13" i="1"/>
  <c r="F33" i="1" s="1"/>
  <c r="E13" i="1"/>
  <c r="C13" i="1"/>
  <c r="B13" i="1"/>
  <c r="J12" i="1"/>
  <c r="I12" i="1"/>
  <c r="D12" i="1"/>
  <c r="J11" i="1"/>
  <c r="I11" i="1"/>
  <c r="D11" i="1"/>
  <c r="J10" i="1"/>
  <c r="I10" i="1"/>
  <c r="D10" i="1"/>
  <c r="J9" i="1"/>
  <c r="I9" i="1"/>
  <c r="D9" i="1"/>
  <c r="J8" i="1"/>
  <c r="I8" i="1"/>
  <c r="D8" i="1"/>
  <c r="J7" i="1"/>
  <c r="I7" i="1"/>
  <c r="D7" i="1"/>
  <c r="J6" i="1"/>
  <c r="I6" i="1"/>
  <c r="D6" i="1"/>
  <c r="J5" i="1"/>
  <c r="I5" i="1"/>
  <c r="D5" i="1"/>
  <c r="D13" i="1" s="1"/>
  <c r="J13" i="1" l="1"/>
  <c r="E33" i="1"/>
  <c r="D24" i="1"/>
  <c r="D32" i="1"/>
  <c r="I24" i="1"/>
  <c r="I32" i="1"/>
  <c r="B33" i="1"/>
  <c r="I13" i="1"/>
  <c r="D33" i="1"/>
  <c r="E34" i="1" s="1"/>
  <c r="F34" i="1" l="1"/>
  <c r="G34" i="1"/>
  <c r="H34" i="1"/>
</calcChain>
</file>

<file path=xl/sharedStrings.xml><?xml version="1.0" encoding="utf-8"?>
<sst xmlns="http://schemas.openxmlformats.org/spreadsheetml/2006/main" count="82" uniqueCount="53">
  <si>
    <t>FACULTY OF PRODUCTION ENGINEERING</t>
  </si>
  <si>
    <t xml:space="preserve">Main field of study Management and Production Engineering, field of specialization:  Management and Food Engineering.  Full-time, second cycle study programme.   Pursuant to Resolution No. 45/2022-2023 the Senate of the University of Life Sciences in Lublin of 28.04.2023 is obligatory for the recruitment of 2024/2025.                 </t>
  </si>
  <si>
    <t>Subject</t>
  </si>
  <si>
    <t>ECTS</t>
  </si>
  <si>
    <t xml:space="preserve"> Form of obtaining credits </t>
  </si>
  <si>
    <t xml:space="preserve"> Total number of hours </t>
  </si>
  <si>
    <t xml:space="preserve"> Lectures </t>
  </si>
  <si>
    <t>Auditory classes</t>
  </si>
  <si>
    <t>Laboratory classes</t>
  </si>
  <si>
    <t>Field classes</t>
  </si>
  <si>
    <t xml:space="preserve"> Lectures per week</t>
  </si>
  <si>
    <t>Classes per week</t>
  </si>
  <si>
    <t>SEMESTER I</t>
  </si>
  <si>
    <t>Selection of optional subjects - block A</t>
  </si>
  <si>
    <t>z</t>
  </si>
  <si>
    <t>Foreign Language</t>
  </si>
  <si>
    <t>Organization of production systems</t>
  </si>
  <si>
    <t>e</t>
  </si>
  <si>
    <t xml:space="preserve">Design of food products </t>
  </si>
  <si>
    <t xml:space="preserve">Modelling of production processes </t>
  </si>
  <si>
    <t>Integrated management systems*</t>
  </si>
  <si>
    <t>Safety and hygiene in food production</t>
  </si>
  <si>
    <t xml:space="preserve">Operations &amp; Maintenance Management </t>
  </si>
  <si>
    <t xml:space="preserve">Σ   </t>
  </si>
  <si>
    <t>SEMESTER II</t>
  </si>
  <si>
    <t xml:space="preserve">Design of agri-food investment </t>
  </si>
  <si>
    <t>Management of drying processes</t>
  </si>
  <si>
    <t xml:space="preserve">Cereal processing engineering </t>
  </si>
  <si>
    <t>Reliability and safety of industrial systems</t>
  </si>
  <si>
    <t>Strategic Management*</t>
  </si>
  <si>
    <t xml:space="preserve">Food production control </t>
  </si>
  <si>
    <t xml:space="preserve">Water and wastewater management </t>
  </si>
  <si>
    <t>Selection of optional subjects - block B</t>
  </si>
  <si>
    <t>Diploma Seminar 1</t>
  </si>
  <si>
    <t>SEMESTER III</t>
  </si>
  <si>
    <t>Selection of optional subjects  - blok C</t>
  </si>
  <si>
    <t>Quality Managamet System</t>
  </si>
  <si>
    <t xml:space="preserve">Event marketing </t>
  </si>
  <si>
    <t>Risk analysis and management</t>
  </si>
  <si>
    <t>Diploma Seminar 2</t>
  </si>
  <si>
    <t>Msc thesis and diploma exam</t>
  </si>
  <si>
    <t>Total in semesters 1-3</t>
  </si>
  <si>
    <t>Percentage share [%]</t>
  </si>
  <si>
    <t>* Humanities and social subjects</t>
  </si>
  <si>
    <t>SEMESTER I - Block A</t>
  </si>
  <si>
    <t>Decission making theory</t>
  </si>
  <si>
    <t>Decission Support Systems</t>
  </si>
  <si>
    <t>SEMESTER I - Block B</t>
  </si>
  <si>
    <t>Quality management methods and techniques</t>
  </si>
  <si>
    <t>Computer systems in management and accountancy</t>
  </si>
  <si>
    <t>SEMESTER I - Block C</t>
  </si>
  <si>
    <t>Business management in practice</t>
  </si>
  <si>
    <t>Simulation management games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</si>
</sst>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0.0"/>
  </numFmts>
  <fonts count="2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1"/>
    </font>
    <font>
      <sz val="9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Times New Roman"/>
      <family val="1"/>
      <charset val="238"/>
    </font>
    <font>
      <b/>
      <sz val="10"/>
      <name val="Arial Narrow"/>
      <family val="2"/>
      <charset val="238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rgb="FF0000FF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name val="Arial Narrow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FF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sz val="10"/>
      <color rgb="FF202124"/>
      <name val="Arial Narrow"/>
      <family val="2"/>
      <charset val="238"/>
    </font>
    <font>
      <sz val="9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164" fontId="3" fillId="0" borderId="0"/>
  </cellStyleXfs>
  <cellXfs count="90">
    <xf numFmtId="0" fontId="0" fillId="0" borderId="0" xfId="0"/>
    <xf numFmtId="0" fontId="4" fillId="0" borderId="0" xfId="1" applyFont="1" applyAlignment="1">
      <alignment horizontal="left" vertical="center"/>
    </xf>
    <xf numFmtId="1" fontId="5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vertical="center"/>
    </xf>
    <xf numFmtId="0" fontId="0" fillId="0" borderId="0" xfId="1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0" fillId="0" borderId="1" xfId="0" applyFont="1" applyBorder="1" applyAlignment="1">
      <alignment vertical="center"/>
    </xf>
    <xf numFmtId="1" fontId="0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1" fontId="0" fillId="0" borderId="5" xfId="0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1" fontId="9" fillId="0" borderId="5" xfId="1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1" fontId="0" fillId="0" borderId="5" xfId="1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11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4" fillId="2" borderId="1" xfId="1" applyFont="1" applyFill="1" applyBorder="1" applyAlignment="1">
      <alignment horizontal="right" vertical="center"/>
    </xf>
    <xf numFmtId="1" fontId="12" fillId="2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5" fillId="0" borderId="1" xfId="0" applyFont="1" applyBorder="1"/>
    <xf numFmtId="0" fontId="6" fillId="2" borderId="1" xfId="1" applyFont="1" applyFill="1" applyBorder="1" applyAlignment="1">
      <alignment horizontal="right" vertical="center"/>
    </xf>
    <xf numFmtId="0" fontId="0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15" fillId="0" borderId="7" xfId="0" applyFont="1" applyBorder="1"/>
    <xf numFmtId="1" fontId="0" fillId="0" borderId="2" xfId="0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1" fontId="9" fillId="0" borderId="7" xfId="1" applyNumberFormat="1" applyFont="1" applyBorder="1" applyAlignment="1">
      <alignment horizontal="center" vertical="center"/>
    </xf>
    <xf numFmtId="1" fontId="0" fillId="0" borderId="7" xfId="1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0" fontId="11" fillId="2" borderId="7" xfId="1" applyFont="1" applyFill="1" applyBorder="1" applyAlignment="1">
      <alignment horizontal="right" vertical="center"/>
    </xf>
    <xf numFmtId="0" fontId="16" fillId="2" borderId="1" xfId="1" applyFont="1" applyFill="1" applyBorder="1" applyAlignment="1">
      <alignment horizontal="center" vertical="center"/>
    </xf>
    <xf numFmtId="1" fontId="1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1" fontId="12" fillId="2" borderId="5" xfId="1" applyNumberFormat="1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 textRotation="90"/>
    </xf>
    <xf numFmtId="1" fontId="12" fillId="0" borderId="0" xfId="1" applyNumberFormat="1" applyFont="1" applyBorder="1" applyAlignment="1">
      <alignment horizontal="center" vertical="center"/>
    </xf>
    <xf numFmtId="1" fontId="12" fillId="0" borderId="6" xfId="1" applyNumberFormat="1" applyFont="1" applyBorder="1" applyAlignment="1">
      <alignment horizontal="center" vertical="center"/>
    </xf>
    <xf numFmtId="1" fontId="6" fillId="0" borderId="9" xfId="1" applyNumberFormat="1" applyFont="1" applyBorder="1" applyAlignment="1">
      <alignment horizontal="left" vertical="center"/>
    </xf>
    <xf numFmtId="1" fontId="17" fillId="0" borderId="1" xfId="1" applyNumberFormat="1" applyFont="1" applyBorder="1" applyAlignment="1">
      <alignment vertical="center"/>
    </xf>
    <xf numFmtId="1" fontId="18" fillId="0" borderId="8" xfId="1" applyNumberFormat="1" applyFont="1" applyBorder="1" applyAlignment="1">
      <alignment horizontal="center" vertical="center"/>
    </xf>
    <xf numFmtId="1" fontId="14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1" fontId="17" fillId="0" borderId="0" xfId="1" applyNumberFormat="1" applyFont="1" applyAlignment="1">
      <alignment vertical="center"/>
    </xf>
    <xf numFmtId="1" fontId="11" fillId="0" borderId="0" xfId="1" applyNumberFormat="1" applyFont="1" applyBorder="1" applyAlignment="1">
      <alignment horizontal="center" vertical="center"/>
    </xf>
    <xf numFmtId="1" fontId="14" fillId="0" borderId="0" xfId="1" applyNumberFormat="1" applyFont="1" applyBorder="1" applyAlignment="1">
      <alignment horizontal="center" vertical="center"/>
    </xf>
    <xf numFmtId="1" fontId="13" fillId="0" borderId="0" xfId="1" applyNumberFormat="1" applyFont="1" applyBorder="1" applyAlignment="1">
      <alignment horizontal="center" vertical="center"/>
    </xf>
    <xf numFmtId="9" fontId="16" fillId="0" borderId="0" xfId="1" applyNumberFormat="1" applyFont="1" applyBorder="1" applyAlignment="1">
      <alignment horizontal="center" vertical="center"/>
    </xf>
    <xf numFmtId="1" fontId="16" fillId="0" borderId="0" xfId="1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22" fillId="0" borderId="1" xfId="0" applyFont="1" applyBorder="1"/>
    <xf numFmtId="0" fontId="15" fillId="0" borderId="1" xfId="0" applyFont="1" applyBorder="1"/>
    <xf numFmtId="0" fontId="23" fillId="0" borderId="1" xfId="1" applyFont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1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1" fontId="12" fillId="0" borderId="1" xfId="1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</cellXfs>
  <cellStyles count="5">
    <cellStyle name="Normalny" xfId="0" builtinId="0"/>
    <cellStyle name="Normalny 2" xfId="1"/>
    <cellStyle name="Normalny 6" xfId="2"/>
    <cellStyle name="Normalny_Arkusz1" xfId="3"/>
    <cellStyle name="Walutowy 2" xfId="4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021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="130" zoomScaleNormal="130" workbookViewId="0">
      <selection activeCell="L10" sqref="L9:L10"/>
    </sheetView>
  </sheetViews>
  <sheetFormatPr defaultColWidth="13" defaultRowHeight="13.2" x14ac:dyDescent="0.25"/>
  <cols>
    <col min="1" max="1" width="39.33203125" style="1" customWidth="1"/>
    <col min="2" max="2" width="5.88671875" style="2" customWidth="1"/>
    <col min="3" max="7" width="5.88671875" style="3" customWidth="1"/>
    <col min="8" max="8" width="4.5546875" style="3" customWidth="1"/>
    <col min="9" max="9" width="6.5546875" style="3" customWidth="1"/>
    <col min="10" max="10" width="7" style="4" customWidth="1"/>
    <col min="11" max="11" width="13" style="5"/>
    <col min="12" max="16384" width="13" style="6"/>
  </cols>
  <sheetData>
    <row r="1" spans="1:11" ht="15.6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1" ht="50.4" customHeight="1" x14ac:dyDescent="0.25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</row>
    <row r="3" spans="1:11" s="12" customFormat="1" ht="71.25" customHeight="1" x14ac:dyDescent="0.25">
      <c r="A3" s="7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1"/>
    </row>
    <row r="4" spans="1:11" s="12" customFormat="1" ht="12.75" customHeight="1" x14ac:dyDescent="0.25">
      <c r="A4" s="88" t="s">
        <v>12</v>
      </c>
      <c r="B4" s="88"/>
      <c r="C4" s="88"/>
      <c r="D4" s="88"/>
      <c r="E4" s="88"/>
      <c r="F4" s="88"/>
      <c r="G4" s="88"/>
      <c r="H4" s="88"/>
      <c r="I4" s="88"/>
      <c r="J4" s="88"/>
      <c r="K4" s="11"/>
    </row>
    <row r="5" spans="1:11" s="12" customFormat="1" ht="12" customHeight="1" x14ac:dyDescent="0.25">
      <c r="A5" s="13" t="s">
        <v>13</v>
      </c>
      <c r="B5" s="14">
        <v>3</v>
      </c>
      <c r="C5" s="15" t="s">
        <v>14</v>
      </c>
      <c r="D5" s="16">
        <f t="shared" ref="D5:D12" si="0">SUM(E5:H5)</f>
        <v>45</v>
      </c>
      <c r="E5" s="17">
        <v>15</v>
      </c>
      <c r="F5" s="18">
        <v>10</v>
      </c>
      <c r="G5" s="18">
        <v>20</v>
      </c>
      <c r="H5" s="19"/>
      <c r="I5" s="16">
        <f t="shared" ref="I5:I12" si="1">ROUNDUP(E5/15,0)</f>
        <v>1</v>
      </c>
      <c r="J5" s="20">
        <f t="shared" ref="J5:J12" si="2">ROUNDUP((F5+G5+H5)/15,0)</f>
        <v>2</v>
      </c>
      <c r="K5" s="11"/>
    </row>
    <row r="6" spans="1:11" s="12" customFormat="1" ht="12" customHeight="1" x14ac:dyDescent="0.25">
      <c r="A6" s="21" t="s">
        <v>15</v>
      </c>
      <c r="B6" s="14">
        <v>2</v>
      </c>
      <c r="C6" s="15" t="s">
        <v>14</v>
      </c>
      <c r="D6" s="16">
        <f t="shared" si="0"/>
        <v>30</v>
      </c>
      <c r="E6" s="17"/>
      <c r="F6" s="18"/>
      <c r="G6" s="18">
        <v>30</v>
      </c>
      <c r="H6" s="19"/>
      <c r="I6" s="16">
        <f t="shared" si="1"/>
        <v>0</v>
      </c>
      <c r="J6" s="20">
        <f t="shared" si="2"/>
        <v>2</v>
      </c>
      <c r="K6" s="11"/>
    </row>
    <row r="7" spans="1:11" s="12" customFormat="1" ht="12" customHeight="1" x14ac:dyDescent="0.25">
      <c r="A7" s="21" t="s">
        <v>16</v>
      </c>
      <c r="B7" s="22">
        <v>5</v>
      </c>
      <c r="C7" s="23" t="s">
        <v>17</v>
      </c>
      <c r="D7" s="24">
        <f t="shared" si="0"/>
        <v>45</v>
      </c>
      <c r="E7" s="25">
        <v>15</v>
      </c>
      <c r="F7" s="26">
        <v>10</v>
      </c>
      <c r="G7" s="26">
        <v>20</v>
      </c>
      <c r="H7" s="27"/>
      <c r="I7" s="24">
        <f t="shared" si="1"/>
        <v>1</v>
      </c>
      <c r="J7" s="28">
        <f t="shared" si="2"/>
        <v>2</v>
      </c>
      <c r="K7" s="11"/>
    </row>
    <row r="8" spans="1:11" s="12" customFormat="1" ht="12" customHeight="1" x14ac:dyDescent="0.25">
      <c r="A8" s="13" t="s">
        <v>18</v>
      </c>
      <c r="B8" s="14">
        <v>5</v>
      </c>
      <c r="C8" s="29" t="s">
        <v>17</v>
      </c>
      <c r="D8" s="20">
        <f t="shared" si="0"/>
        <v>45</v>
      </c>
      <c r="E8" s="17">
        <v>15</v>
      </c>
      <c r="F8" s="18">
        <v>10</v>
      </c>
      <c r="G8" s="18">
        <v>20</v>
      </c>
      <c r="H8" s="30"/>
      <c r="I8" s="20">
        <f t="shared" si="1"/>
        <v>1</v>
      </c>
      <c r="J8" s="20">
        <f t="shared" si="2"/>
        <v>2</v>
      </c>
      <c r="K8" s="11"/>
    </row>
    <row r="9" spans="1:11" s="12" customFormat="1" ht="15" customHeight="1" x14ac:dyDescent="0.25">
      <c r="A9" s="31" t="s">
        <v>19</v>
      </c>
      <c r="B9" s="14">
        <v>4</v>
      </c>
      <c r="C9" s="29" t="s">
        <v>14</v>
      </c>
      <c r="D9" s="20">
        <f t="shared" si="0"/>
        <v>45</v>
      </c>
      <c r="E9" s="17">
        <v>15</v>
      </c>
      <c r="F9" s="18">
        <v>10</v>
      </c>
      <c r="G9" s="18">
        <v>20</v>
      </c>
      <c r="H9" s="30"/>
      <c r="I9" s="20">
        <f t="shared" si="1"/>
        <v>1</v>
      </c>
      <c r="J9" s="20">
        <f t="shared" si="2"/>
        <v>2</v>
      </c>
      <c r="K9" s="11"/>
    </row>
    <row r="10" spans="1:11" s="12" customFormat="1" ht="13.5" customHeight="1" x14ac:dyDescent="0.25">
      <c r="A10" s="32" t="s">
        <v>20</v>
      </c>
      <c r="B10" s="14">
        <v>4</v>
      </c>
      <c r="C10" s="29" t="s">
        <v>14</v>
      </c>
      <c r="D10" s="20">
        <f t="shared" si="0"/>
        <v>45</v>
      </c>
      <c r="E10" s="17">
        <v>45</v>
      </c>
      <c r="F10" s="18"/>
      <c r="G10" s="18"/>
      <c r="H10" s="30"/>
      <c r="I10" s="20">
        <f t="shared" si="1"/>
        <v>3</v>
      </c>
      <c r="J10" s="20">
        <f t="shared" si="2"/>
        <v>0</v>
      </c>
      <c r="K10" s="11"/>
    </row>
    <row r="11" spans="1:11" s="34" customFormat="1" ht="12" customHeight="1" x14ac:dyDescent="0.25">
      <c r="A11" s="31" t="s">
        <v>21</v>
      </c>
      <c r="B11" s="14">
        <v>3</v>
      </c>
      <c r="C11" s="29" t="s">
        <v>14</v>
      </c>
      <c r="D11" s="20">
        <f t="shared" si="0"/>
        <v>45</v>
      </c>
      <c r="E11" s="17">
        <v>15</v>
      </c>
      <c r="F11" s="18">
        <v>10</v>
      </c>
      <c r="G11" s="18">
        <v>20</v>
      </c>
      <c r="H11" s="30"/>
      <c r="I11" s="20">
        <f t="shared" si="1"/>
        <v>1</v>
      </c>
      <c r="J11" s="20">
        <f t="shared" si="2"/>
        <v>2</v>
      </c>
      <c r="K11" s="33"/>
    </row>
    <row r="12" spans="1:11" s="12" customFormat="1" ht="12" customHeight="1" x14ac:dyDescent="0.25">
      <c r="A12" s="32" t="s">
        <v>22</v>
      </c>
      <c r="B12" s="14">
        <v>4</v>
      </c>
      <c r="C12" s="29" t="s">
        <v>14</v>
      </c>
      <c r="D12" s="20">
        <f t="shared" si="0"/>
        <v>45</v>
      </c>
      <c r="E12" s="17">
        <v>15</v>
      </c>
      <c r="F12" s="18">
        <v>10</v>
      </c>
      <c r="G12" s="18">
        <v>20</v>
      </c>
      <c r="H12" s="30"/>
      <c r="I12" s="20">
        <f t="shared" si="1"/>
        <v>1</v>
      </c>
      <c r="J12" s="20">
        <f t="shared" si="2"/>
        <v>2</v>
      </c>
      <c r="K12" s="11"/>
    </row>
    <row r="13" spans="1:11" s="34" customFormat="1" ht="12" customHeight="1" x14ac:dyDescent="0.25">
      <c r="A13" s="35" t="s">
        <v>23</v>
      </c>
      <c r="B13" s="36">
        <f>SUM(B5:B12)</f>
        <v>30</v>
      </c>
      <c r="C13" s="37">
        <f>COUNTIF(C5:C12,"e")</f>
        <v>2</v>
      </c>
      <c r="D13" s="36">
        <f t="shared" ref="D13:J13" si="3">SUM(D5:D12)</f>
        <v>345</v>
      </c>
      <c r="E13" s="36">
        <f t="shared" si="3"/>
        <v>135</v>
      </c>
      <c r="F13" s="36">
        <f t="shared" si="3"/>
        <v>60</v>
      </c>
      <c r="G13" s="36">
        <f t="shared" si="3"/>
        <v>150</v>
      </c>
      <c r="H13" s="36">
        <f t="shared" si="3"/>
        <v>0</v>
      </c>
      <c r="I13" s="36">
        <f t="shared" si="3"/>
        <v>9</v>
      </c>
      <c r="J13" s="36">
        <f t="shared" si="3"/>
        <v>14</v>
      </c>
      <c r="K13" s="33"/>
    </row>
    <row r="14" spans="1:11" s="34" customFormat="1" ht="12" customHeight="1" x14ac:dyDescent="0.25">
      <c r="A14" s="89" t="s">
        <v>24</v>
      </c>
      <c r="B14" s="89"/>
      <c r="C14" s="89"/>
      <c r="D14" s="89"/>
      <c r="E14" s="89"/>
      <c r="F14" s="89"/>
      <c r="G14" s="89"/>
      <c r="H14" s="89"/>
      <c r="I14" s="89"/>
      <c r="J14" s="89"/>
      <c r="K14" s="33"/>
    </row>
    <row r="15" spans="1:11" s="34" customFormat="1" ht="15" customHeight="1" x14ac:dyDescent="0.25">
      <c r="A15" s="38" t="s">
        <v>25</v>
      </c>
      <c r="B15" s="14">
        <v>4</v>
      </c>
      <c r="C15" s="29" t="s">
        <v>17</v>
      </c>
      <c r="D15" s="20">
        <f t="shared" ref="D15:D20" si="4">SUM(E15:H15)</f>
        <v>45</v>
      </c>
      <c r="E15" s="17">
        <v>15</v>
      </c>
      <c r="F15" s="18">
        <v>10</v>
      </c>
      <c r="G15" s="18">
        <v>20</v>
      </c>
      <c r="H15" s="20"/>
      <c r="I15" s="20">
        <f t="shared" ref="I15:I23" si="5">ROUNDUP(E15/15,0)</f>
        <v>1</v>
      </c>
      <c r="J15" s="20">
        <f t="shared" ref="J15:J23" si="6">ROUNDUP((F15+G15+H15)/15,0)</f>
        <v>2</v>
      </c>
      <c r="K15" s="33"/>
    </row>
    <row r="16" spans="1:11" s="40" customFormat="1" ht="12.75" customHeight="1" x14ac:dyDescent="0.25">
      <c r="A16" s="38" t="s">
        <v>26</v>
      </c>
      <c r="B16" s="14">
        <v>4</v>
      </c>
      <c r="C16" s="29" t="s">
        <v>17</v>
      </c>
      <c r="D16" s="20">
        <f t="shared" si="4"/>
        <v>45</v>
      </c>
      <c r="E16" s="17">
        <v>15</v>
      </c>
      <c r="F16" s="18">
        <v>10</v>
      </c>
      <c r="G16" s="18">
        <v>20</v>
      </c>
      <c r="H16" s="20"/>
      <c r="I16" s="20">
        <f t="shared" si="5"/>
        <v>1</v>
      </c>
      <c r="J16" s="20">
        <f t="shared" si="6"/>
        <v>2</v>
      </c>
      <c r="K16" s="39"/>
    </row>
    <row r="17" spans="1:11" s="42" customFormat="1" ht="12" customHeight="1" x14ac:dyDescent="0.25">
      <c r="A17" s="31" t="s">
        <v>27</v>
      </c>
      <c r="B17" s="14">
        <v>4</v>
      </c>
      <c r="C17" s="29" t="s">
        <v>14</v>
      </c>
      <c r="D17" s="20">
        <f t="shared" si="4"/>
        <v>45</v>
      </c>
      <c r="E17" s="17">
        <v>15</v>
      </c>
      <c r="F17" s="18">
        <v>10</v>
      </c>
      <c r="G17" s="18">
        <v>20</v>
      </c>
      <c r="H17" s="20"/>
      <c r="I17" s="20">
        <f t="shared" si="5"/>
        <v>1</v>
      </c>
      <c r="J17" s="20">
        <f t="shared" si="6"/>
        <v>2</v>
      </c>
      <c r="K17" s="41"/>
    </row>
    <row r="18" spans="1:11" s="34" customFormat="1" ht="12" customHeight="1" x14ac:dyDescent="0.25">
      <c r="A18" s="32" t="s">
        <v>28</v>
      </c>
      <c r="B18" s="14">
        <v>4</v>
      </c>
      <c r="C18" s="29" t="s">
        <v>14</v>
      </c>
      <c r="D18" s="20">
        <f t="shared" si="4"/>
        <v>45</v>
      </c>
      <c r="E18" s="17">
        <v>15</v>
      </c>
      <c r="F18" s="18">
        <v>10</v>
      </c>
      <c r="G18" s="18">
        <v>20</v>
      </c>
      <c r="H18" s="20"/>
      <c r="I18" s="20">
        <f t="shared" si="5"/>
        <v>1</v>
      </c>
      <c r="J18" s="20">
        <f t="shared" si="6"/>
        <v>2</v>
      </c>
      <c r="K18" s="33"/>
    </row>
    <row r="19" spans="1:11" s="12" customFormat="1" ht="12" customHeight="1" x14ac:dyDescent="0.25">
      <c r="A19" s="13" t="s">
        <v>29</v>
      </c>
      <c r="B19" s="14">
        <v>2</v>
      </c>
      <c r="C19" s="29" t="s">
        <v>14</v>
      </c>
      <c r="D19" s="20">
        <f t="shared" si="4"/>
        <v>30</v>
      </c>
      <c r="E19" s="17">
        <v>30</v>
      </c>
      <c r="F19" s="18"/>
      <c r="G19" s="18"/>
      <c r="H19" s="20"/>
      <c r="I19" s="20">
        <f t="shared" si="5"/>
        <v>2</v>
      </c>
      <c r="J19" s="20">
        <f t="shared" si="6"/>
        <v>0</v>
      </c>
      <c r="K19" s="11"/>
    </row>
    <row r="20" spans="1:11" s="42" customFormat="1" ht="12" customHeight="1" x14ac:dyDescent="0.25">
      <c r="A20" s="32" t="s">
        <v>30</v>
      </c>
      <c r="B20" s="14">
        <v>4</v>
      </c>
      <c r="C20" s="29" t="s">
        <v>14</v>
      </c>
      <c r="D20" s="20">
        <f t="shared" si="4"/>
        <v>45</v>
      </c>
      <c r="E20" s="20">
        <v>15</v>
      </c>
      <c r="F20" s="18">
        <v>10</v>
      </c>
      <c r="G20" s="18">
        <v>20</v>
      </c>
      <c r="H20" s="20"/>
      <c r="I20" s="20">
        <f t="shared" si="5"/>
        <v>1</v>
      </c>
      <c r="J20" s="20">
        <f t="shared" si="6"/>
        <v>2</v>
      </c>
      <c r="K20" s="41"/>
    </row>
    <row r="21" spans="1:11" s="42" customFormat="1" ht="12" customHeight="1" x14ac:dyDescent="0.25">
      <c r="A21" s="32" t="s">
        <v>31</v>
      </c>
      <c r="B21" s="14">
        <v>3</v>
      </c>
      <c r="C21" s="29" t="s">
        <v>14</v>
      </c>
      <c r="D21" s="20">
        <v>30</v>
      </c>
      <c r="E21" s="20">
        <v>15</v>
      </c>
      <c r="F21" s="18">
        <v>5</v>
      </c>
      <c r="G21" s="18">
        <v>10</v>
      </c>
      <c r="H21" s="20"/>
      <c r="I21" s="20">
        <f t="shared" si="5"/>
        <v>1</v>
      </c>
      <c r="J21" s="20">
        <f t="shared" si="6"/>
        <v>1</v>
      </c>
      <c r="K21" s="41"/>
    </row>
    <row r="22" spans="1:11" s="42" customFormat="1" ht="12" customHeight="1" x14ac:dyDescent="0.25">
      <c r="A22" s="13" t="s">
        <v>32</v>
      </c>
      <c r="B22" s="14">
        <v>4</v>
      </c>
      <c r="C22" s="29" t="s">
        <v>14</v>
      </c>
      <c r="D22" s="20">
        <f>SUM(E22:H22)</f>
        <v>45</v>
      </c>
      <c r="E22" s="20">
        <v>15</v>
      </c>
      <c r="F22" s="20">
        <v>10</v>
      </c>
      <c r="G22" s="20">
        <v>20</v>
      </c>
      <c r="H22" s="20"/>
      <c r="I22" s="20">
        <f t="shared" si="5"/>
        <v>1</v>
      </c>
      <c r="J22" s="20">
        <f t="shared" si="6"/>
        <v>2</v>
      </c>
      <c r="K22" s="41"/>
    </row>
    <row r="23" spans="1:11" s="34" customFormat="1" ht="12" customHeight="1" x14ac:dyDescent="0.3">
      <c r="A23" s="43" t="s">
        <v>33</v>
      </c>
      <c r="B23" s="14">
        <v>1</v>
      </c>
      <c r="C23" s="29" t="s">
        <v>14</v>
      </c>
      <c r="D23" s="20">
        <f>SUM(E23:H23)</f>
        <v>15</v>
      </c>
      <c r="E23" s="20"/>
      <c r="F23" s="20"/>
      <c r="G23" s="20">
        <v>15</v>
      </c>
      <c r="H23" s="20"/>
      <c r="I23" s="20">
        <f t="shared" si="5"/>
        <v>0</v>
      </c>
      <c r="J23" s="20">
        <f t="shared" si="6"/>
        <v>1</v>
      </c>
      <c r="K23" s="33"/>
    </row>
    <row r="24" spans="1:11" s="12" customFormat="1" ht="12" customHeight="1" x14ac:dyDescent="0.25">
      <c r="A24" s="44" t="s">
        <v>23</v>
      </c>
      <c r="B24" s="36">
        <f>SUM(B15:B23)</f>
        <v>30</v>
      </c>
      <c r="C24" s="37">
        <f>COUNTIF(C15:C23,"e")</f>
        <v>2</v>
      </c>
      <c r="D24" s="36">
        <f t="shared" ref="D24:J24" si="7">SUM(D15:D23)</f>
        <v>345</v>
      </c>
      <c r="E24" s="36">
        <f t="shared" si="7"/>
        <v>135</v>
      </c>
      <c r="F24" s="36">
        <f t="shared" si="7"/>
        <v>65</v>
      </c>
      <c r="G24" s="36">
        <f t="shared" si="7"/>
        <v>145</v>
      </c>
      <c r="H24" s="36">
        <f t="shared" si="7"/>
        <v>0</v>
      </c>
      <c r="I24" s="36">
        <f t="shared" si="7"/>
        <v>9</v>
      </c>
      <c r="J24" s="36">
        <f t="shared" si="7"/>
        <v>14</v>
      </c>
      <c r="K24" s="11"/>
    </row>
    <row r="25" spans="1:11" s="12" customFormat="1" ht="12" customHeight="1" x14ac:dyDescent="0.25">
      <c r="A25" s="89" t="s">
        <v>34</v>
      </c>
      <c r="B25" s="89"/>
      <c r="C25" s="89"/>
      <c r="D25" s="89"/>
      <c r="E25" s="89"/>
      <c r="F25" s="89"/>
      <c r="G25" s="89"/>
      <c r="H25" s="89"/>
      <c r="I25" s="89"/>
      <c r="J25" s="89"/>
      <c r="K25" s="11"/>
    </row>
    <row r="26" spans="1:11" s="12" customFormat="1" ht="12" customHeight="1" x14ac:dyDescent="0.25">
      <c r="A26" s="13" t="s">
        <v>35</v>
      </c>
      <c r="B26" s="14">
        <v>2</v>
      </c>
      <c r="C26" s="29" t="s">
        <v>14</v>
      </c>
      <c r="D26" s="20">
        <f>SUM(E26:H26)</f>
        <v>45</v>
      </c>
      <c r="E26" s="20">
        <v>15</v>
      </c>
      <c r="F26" s="20">
        <v>10</v>
      </c>
      <c r="G26" s="45">
        <v>20</v>
      </c>
      <c r="H26" s="20"/>
      <c r="I26" s="20">
        <f t="shared" ref="I26:I31" si="8">ROUNDUP(E26/15,0)</f>
        <v>1</v>
      </c>
      <c r="J26" s="20">
        <f t="shared" ref="J26:J31" si="9">ROUNDUP((F26+G26+H26)/17,0)</f>
        <v>2</v>
      </c>
      <c r="K26" s="11"/>
    </row>
    <row r="27" spans="1:11" s="12" customFormat="1" ht="12" customHeight="1" x14ac:dyDescent="0.25">
      <c r="A27" s="46" t="s">
        <v>36</v>
      </c>
      <c r="B27" s="14">
        <v>3</v>
      </c>
      <c r="C27" s="29" t="s">
        <v>14</v>
      </c>
      <c r="D27" s="20">
        <f>SUM(E27:H27)</f>
        <v>45</v>
      </c>
      <c r="E27" s="20">
        <v>15</v>
      </c>
      <c r="F27" s="20">
        <v>10</v>
      </c>
      <c r="G27" s="45">
        <v>20</v>
      </c>
      <c r="H27" s="20"/>
      <c r="I27" s="20">
        <f t="shared" si="8"/>
        <v>1</v>
      </c>
      <c r="J27" s="20">
        <f t="shared" si="9"/>
        <v>2</v>
      </c>
      <c r="K27" s="11"/>
    </row>
    <row r="28" spans="1:11" s="12" customFormat="1" ht="12" customHeight="1" x14ac:dyDescent="0.25">
      <c r="A28" s="31" t="s">
        <v>37</v>
      </c>
      <c r="B28" s="14">
        <v>4</v>
      </c>
      <c r="C28" s="29" t="s">
        <v>17</v>
      </c>
      <c r="D28" s="20">
        <f>SUM(E28:H28)</f>
        <v>45</v>
      </c>
      <c r="E28" s="20">
        <v>15</v>
      </c>
      <c r="F28" s="20">
        <v>10</v>
      </c>
      <c r="G28" s="45">
        <v>20</v>
      </c>
      <c r="H28" s="20"/>
      <c r="I28" s="20">
        <f t="shared" si="8"/>
        <v>1</v>
      </c>
      <c r="J28" s="20">
        <f t="shared" si="9"/>
        <v>2</v>
      </c>
      <c r="K28" s="11"/>
    </row>
    <row r="29" spans="1:11" s="12" customFormat="1" ht="12" customHeight="1" x14ac:dyDescent="0.25">
      <c r="A29" s="32" t="s">
        <v>38</v>
      </c>
      <c r="B29" s="14">
        <v>4</v>
      </c>
      <c r="C29" s="29" t="s">
        <v>17</v>
      </c>
      <c r="D29" s="20">
        <f>SUM(E29:H29)</f>
        <v>45</v>
      </c>
      <c r="E29" s="20">
        <v>15</v>
      </c>
      <c r="F29" s="20">
        <v>10</v>
      </c>
      <c r="G29" s="45">
        <v>20</v>
      </c>
      <c r="H29" s="20"/>
      <c r="I29" s="20">
        <f t="shared" si="8"/>
        <v>1</v>
      </c>
      <c r="J29" s="20">
        <f t="shared" si="9"/>
        <v>2</v>
      </c>
      <c r="K29" s="11"/>
    </row>
    <row r="30" spans="1:11" s="12" customFormat="1" ht="12" customHeight="1" x14ac:dyDescent="0.3">
      <c r="A30" s="47" t="s">
        <v>39</v>
      </c>
      <c r="B30" s="48">
        <v>2</v>
      </c>
      <c r="C30" s="49" t="s">
        <v>14</v>
      </c>
      <c r="D30" s="50">
        <f>SUM(E30:H30)</f>
        <v>30</v>
      </c>
      <c r="E30" s="51"/>
      <c r="F30" s="50"/>
      <c r="G30" s="50">
        <v>30</v>
      </c>
      <c r="H30" s="50"/>
      <c r="I30" s="50">
        <f t="shared" si="8"/>
        <v>0</v>
      </c>
      <c r="J30" s="51">
        <f t="shared" si="9"/>
        <v>2</v>
      </c>
      <c r="K30" s="11"/>
    </row>
    <row r="31" spans="1:11" s="12" customFormat="1" ht="12" customHeight="1" x14ac:dyDescent="0.3">
      <c r="A31" s="43" t="s">
        <v>40</v>
      </c>
      <c r="B31" s="52">
        <v>15</v>
      </c>
      <c r="C31" s="29" t="s">
        <v>17</v>
      </c>
      <c r="D31" s="16"/>
      <c r="E31" s="20"/>
      <c r="F31" s="20"/>
      <c r="G31" s="45"/>
      <c r="H31" s="20"/>
      <c r="I31" s="16">
        <f t="shared" si="8"/>
        <v>0</v>
      </c>
      <c r="J31" s="20">
        <f t="shared" si="9"/>
        <v>0</v>
      </c>
      <c r="K31" s="11"/>
    </row>
    <row r="32" spans="1:11" s="12" customFormat="1" ht="12" customHeight="1" x14ac:dyDescent="0.25">
      <c r="A32" s="53" t="s">
        <v>23</v>
      </c>
      <c r="B32" s="36">
        <f>SUM(B26:B31)</f>
        <v>30</v>
      </c>
      <c r="C32" s="54">
        <f>COUNTIF(C26:C31,"e")</f>
        <v>3</v>
      </c>
      <c r="D32" s="55">
        <f>SUM(D26:D31)</f>
        <v>210</v>
      </c>
      <c r="E32" s="55">
        <f>SUM(E26:E31)</f>
        <v>60</v>
      </c>
      <c r="F32" s="55">
        <f>SUM(F26:F31)</f>
        <v>40</v>
      </c>
      <c r="G32" s="55">
        <f>SUM(G26:G31)</f>
        <v>110</v>
      </c>
      <c r="H32" s="55"/>
      <c r="I32" s="55">
        <f>SUM(I26:I31)</f>
        <v>4</v>
      </c>
      <c r="J32" s="55">
        <f>SUM(J26:J31)</f>
        <v>10</v>
      </c>
      <c r="K32" s="11"/>
    </row>
    <row r="33" spans="1:11" s="12" customFormat="1" ht="12" customHeight="1" x14ac:dyDescent="0.25">
      <c r="A33" s="56" t="s">
        <v>41</v>
      </c>
      <c r="B33" s="57">
        <f>B13+B24+B32</f>
        <v>90</v>
      </c>
      <c r="C33" s="58"/>
      <c r="D33" s="36">
        <f>D13+D24+D32</f>
        <v>900</v>
      </c>
      <c r="E33" s="36">
        <f>E13+E24+E32</f>
        <v>330</v>
      </c>
      <c r="F33" s="36">
        <f>F13+F24+F32</f>
        <v>165</v>
      </c>
      <c r="G33" s="36">
        <f>G13+G24+G32</f>
        <v>405</v>
      </c>
      <c r="H33" s="36">
        <f>H13+H24+H32</f>
        <v>0</v>
      </c>
      <c r="I33" s="59"/>
      <c r="J33" s="60"/>
      <c r="K33" s="11"/>
    </row>
    <row r="34" spans="1:11" s="69" customFormat="1" x14ac:dyDescent="0.25">
      <c r="A34" s="61" t="s">
        <v>42</v>
      </c>
      <c r="B34" s="62"/>
      <c r="C34" s="63"/>
      <c r="D34" s="64"/>
      <c r="E34" s="65">
        <f>(E33/D33)*100</f>
        <v>36.666666666666664</v>
      </c>
      <c r="F34" s="65">
        <f>(F33/D33)*100</f>
        <v>18.333333333333332</v>
      </c>
      <c r="G34" s="65">
        <f>(G33/D33)*100</f>
        <v>45</v>
      </c>
      <c r="H34" s="65">
        <f>(H33/D33)*100</f>
        <v>0</v>
      </c>
      <c r="I34" s="66"/>
      <c r="J34" s="67"/>
      <c r="K34" s="68"/>
    </row>
    <row r="35" spans="1:11" s="69" customFormat="1" x14ac:dyDescent="0.25">
      <c r="A35" s="70" t="s">
        <v>43</v>
      </c>
      <c r="B35" s="71"/>
      <c r="C35" s="72"/>
      <c r="D35" s="73"/>
      <c r="E35" s="74"/>
      <c r="F35" s="75"/>
      <c r="G35" s="76"/>
      <c r="H35" s="77"/>
      <c r="I35" s="84"/>
      <c r="J35" s="84"/>
      <c r="K35" s="68"/>
    </row>
    <row r="37" spans="1:11" ht="13.8" x14ac:dyDescent="0.25">
      <c r="A37" s="78" t="s">
        <v>44</v>
      </c>
    </row>
    <row r="38" spans="1:11" ht="14.25" customHeight="1" x14ac:dyDescent="0.3">
      <c r="A38" s="79" t="s">
        <v>45</v>
      </c>
      <c r="B38" s="14">
        <v>3</v>
      </c>
      <c r="C38" s="15" t="s">
        <v>14</v>
      </c>
      <c r="D38" s="16">
        <f>SUM(E38:H38)</f>
        <v>45</v>
      </c>
      <c r="E38" s="17">
        <v>15</v>
      </c>
      <c r="F38" s="18">
        <v>10</v>
      </c>
      <c r="G38" s="18">
        <v>20</v>
      </c>
      <c r="H38" s="19"/>
      <c r="I38" s="16">
        <f>ROUNDUP(E38/15,0)</f>
        <v>1</v>
      </c>
      <c r="J38" s="20">
        <f>ROUNDUP((F38+G38+H38)/15,0)</f>
        <v>2</v>
      </c>
    </row>
    <row r="39" spans="1:11" ht="12.75" customHeight="1" x14ac:dyDescent="0.3">
      <c r="A39" s="80" t="s">
        <v>46</v>
      </c>
      <c r="B39" s="14">
        <v>3</v>
      </c>
      <c r="C39" s="15" t="s">
        <v>14</v>
      </c>
      <c r="D39" s="16">
        <f>SUM(E39:H39)</f>
        <v>45</v>
      </c>
      <c r="E39" s="17">
        <v>15</v>
      </c>
      <c r="F39" s="18">
        <v>10</v>
      </c>
      <c r="G39" s="18">
        <v>20</v>
      </c>
      <c r="H39" s="19"/>
      <c r="I39" s="16">
        <f>ROUNDUP(E39/15,0)</f>
        <v>1</v>
      </c>
      <c r="J39" s="20">
        <f>ROUNDUP((F39+G39+H39)/15,0)</f>
        <v>2</v>
      </c>
    </row>
    <row r="40" spans="1:11" ht="13.8" x14ac:dyDescent="0.25">
      <c r="A40" s="78" t="s">
        <v>47</v>
      </c>
    </row>
    <row r="41" spans="1:11" x14ac:dyDescent="0.25">
      <c r="A41" s="81" t="s">
        <v>48</v>
      </c>
      <c r="B41" s="14">
        <v>4</v>
      </c>
      <c r="C41" s="29" t="s">
        <v>14</v>
      </c>
      <c r="D41" s="20">
        <f>SUM(E41:H41)</f>
        <v>45</v>
      </c>
      <c r="E41" s="20">
        <v>15</v>
      </c>
      <c r="F41" s="20">
        <v>10</v>
      </c>
      <c r="G41" s="20">
        <v>20</v>
      </c>
      <c r="H41" s="20"/>
      <c r="I41" s="20">
        <f>ROUNDUP(E41/15,0)</f>
        <v>1</v>
      </c>
      <c r="J41" s="20">
        <f>ROUNDUP((F41+G41+H41)/15,0)</f>
        <v>2</v>
      </c>
    </row>
    <row r="42" spans="1:11" ht="13.8" x14ac:dyDescent="0.25">
      <c r="A42" s="82" t="s">
        <v>49</v>
      </c>
      <c r="B42" s="14">
        <v>4</v>
      </c>
      <c r="C42" s="29" t="s">
        <v>14</v>
      </c>
      <c r="D42" s="20">
        <f>SUM(E42:H42)</f>
        <v>45</v>
      </c>
      <c r="E42" s="20">
        <v>15</v>
      </c>
      <c r="F42" s="20">
        <v>10</v>
      </c>
      <c r="G42" s="20">
        <v>20</v>
      </c>
      <c r="H42" s="20"/>
      <c r="I42" s="20">
        <f>ROUNDUP(E42/15,0)</f>
        <v>1</v>
      </c>
      <c r="J42" s="20">
        <f>ROUNDUP((F42+G42+H42)/15,0)</f>
        <v>2</v>
      </c>
    </row>
    <row r="43" spans="1:11" ht="13.8" x14ac:dyDescent="0.25">
      <c r="A43" s="78" t="s">
        <v>50</v>
      </c>
    </row>
    <row r="44" spans="1:11" ht="13.8" x14ac:dyDescent="0.25">
      <c r="A44" s="82" t="s">
        <v>51</v>
      </c>
      <c r="B44" s="14">
        <v>2</v>
      </c>
      <c r="C44" s="29" t="s">
        <v>14</v>
      </c>
      <c r="D44" s="20">
        <f>SUM(E44:H44)</f>
        <v>45</v>
      </c>
      <c r="E44" s="20">
        <v>15</v>
      </c>
      <c r="F44" s="20">
        <v>10</v>
      </c>
      <c r="G44" s="45">
        <v>20</v>
      </c>
      <c r="H44" s="20"/>
      <c r="I44" s="20">
        <f>ROUNDUP(E44/15,0)</f>
        <v>1</v>
      </c>
      <c r="J44" s="20">
        <f>ROUNDUP((F44+G44+H44)/17,0)</f>
        <v>2</v>
      </c>
    </row>
    <row r="45" spans="1:11" ht="13.8" x14ac:dyDescent="0.25">
      <c r="A45" s="83" t="s">
        <v>52</v>
      </c>
      <c r="B45" s="14">
        <v>2</v>
      </c>
      <c r="C45" s="29" t="s">
        <v>14</v>
      </c>
      <c r="D45" s="20">
        <f>SUM(E45:H45)</f>
        <v>45</v>
      </c>
      <c r="E45" s="20">
        <v>15</v>
      </c>
      <c r="F45" s="20">
        <v>10</v>
      </c>
      <c r="G45" s="45">
        <v>20</v>
      </c>
      <c r="H45" s="20"/>
      <c r="I45" s="20">
        <f>ROUNDUP(E45/15,0)</f>
        <v>1</v>
      </c>
      <c r="J45" s="20">
        <f>ROUNDUP((F45+G45+H45)/17,0)</f>
        <v>2</v>
      </c>
    </row>
  </sheetData>
  <mergeCells count="6">
    <mergeCell ref="I35:J35"/>
    <mergeCell ref="A1:J1"/>
    <mergeCell ref="A2:J2"/>
    <mergeCell ref="A4:J4"/>
    <mergeCell ref="A14:J14"/>
    <mergeCell ref="A25:J25"/>
  </mergeCells>
  <pageMargins left="0" right="0" top="0.62013888888888902" bottom="0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semestr I-III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TKR275</cp:lastModifiedBy>
  <cp:revision>1</cp:revision>
  <cp:lastPrinted>2024-04-16T05:42:50Z</cp:lastPrinted>
  <dcterms:created xsi:type="dcterms:W3CDTF">2013-01-21T11:52:24Z</dcterms:created>
  <dcterms:modified xsi:type="dcterms:W3CDTF">2024-04-16T05:43:43Z</dcterms:modified>
  <dc:language>pl-PL</dc:language>
</cp:coreProperties>
</file>