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KR27\Desktop\Program studiów 20242025\"/>
    </mc:Choice>
  </mc:AlternateContent>
  <bookViews>
    <workbookView xWindow="0" yWindow="0" windowWidth="16380" windowHeight="8196" tabRatio="500"/>
  </bookViews>
  <sheets>
    <sheet name="semestr I-III" sheetId="1" r:id="rId1"/>
    <sheet name="IZPiU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" i="2" l="1"/>
  <c r="G22" i="2"/>
  <c r="F22" i="2"/>
  <c r="E22" i="2"/>
  <c r="C22" i="2"/>
  <c r="B22" i="2"/>
  <c r="J21" i="2"/>
  <c r="I21" i="2"/>
  <c r="D21" i="2"/>
  <c r="J20" i="2"/>
  <c r="I20" i="2"/>
  <c r="D20" i="2"/>
  <c r="D22" i="2" s="1"/>
  <c r="J19" i="2"/>
  <c r="I19" i="2"/>
  <c r="D19" i="2"/>
  <c r="J18" i="2"/>
  <c r="J22" i="2" s="1"/>
  <c r="I18" i="2"/>
  <c r="D18" i="2"/>
  <c r="H16" i="2"/>
  <c r="G16" i="2"/>
  <c r="F16" i="2"/>
  <c r="E16" i="2"/>
  <c r="E23" i="2" s="1"/>
  <c r="C16" i="2"/>
  <c r="B16" i="2"/>
  <c r="J15" i="2"/>
  <c r="I15" i="2"/>
  <c r="D15" i="2"/>
  <c r="J14" i="2"/>
  <c r="I14" i="2"/>
  <c r="D14" i="2"/>
  <c r="J13" i="2"/>
  <c r="I13" i="2"/>
  <c r="D13" i="2"/>
  <c r="J12" i="2"/>
  <c r="I12" i="2"/>
  <c r="D12" i="2"/>
  <c r="J11" i="2"/>
  <c r="I11" i="2"/>
  <c r="D11" i="2"/>
  <c r="J10" i="2"/>
  <c r="J16" i="2" s="1"/>
  <c r="I10" i="2"/>
  <c r="I16" i="2" s="1"/>
  <c r="D10" i="2"/>
  <c r="D16" i="2" s="1"/>
  <c r="H8" i="2"/>
  <c r="H23" i="2" s="1"/>
  <c r="G8" i="2"/>
  <c r="G23" i="2" s="1"/>
  <c r="F8" i="2"/>
  <c r="F23" i="2" s="1"/>
  <c r="E8" i="2"/>
  <c r="C8" i="2"/>
  <c r="B8" i="2"/>
  <c r="B23" i="2" s="1"/>
  <c r="J7" i="2"/>
  <c r="I7" i="2"/>
  <c r="D7" i="2"/>
  <c r="J6" i="2"/>
  <c r="I6" i="2"/>
  <c r="D6" i="2"/>
  <c r="D8" i="2" s="1"/>
  <c r="J5" i="2"/>
  <c r="I5" i="2"/>
  <c r="D5" i="2"/>
  <c r="J4" i="2"/>
  <c r="J8" i="2" s="1"/>
  <c r="I4" i="2"/>
  <c r="I8" i="2" s="1"/>
  <c r="D4" i="2"/>
  <c r="J52" i="1"/>
  <c r="I52" i="1"/>
  <c r="D52" i="1"/>
  <c r="J51" i="1"/>
  <c r="I51" i="1"/>
  <c r="D51" i="1"/>
  <c r="J50" i="1"/>
  <c r="I50" i="1"/>
  <c r="D50" i="1"/>
  <c r="J49" i="1"/>
  <c r="I49" i="1"/>
  <c r="D49" i="1"/>
  <c r="J47" i="1"/>
  <c r="I47" i="1"/>
  <c r="J46" i="1"/>
  <c r="I46" i="1"/>
  <c r="D46" i="1"/>
  <c r="J45" i="1"/>
  <c r="I45" i="1"/>
  <c r="D45" i="1"/>
  <c r="J43" i="1"/>
  <c r="I43" i="1"/>
  <c r="J42" i="1"/>
  <c r="I42" i="1"/>
  <c r="J41" i="1"/>
  <c r="I41" i="1"/>
  <c r="G35" i="1"/>
  <c r="F35" i="1"/>
  <c r="E35" i="1"/>
  <c r="E36" i="1" s="1"/>
  <c r="C35" i="1"/>
  <c r="B35" i="1"/>
  <c r="P34" i="1"/>
  <c r="O34" i="1"/>
  <c r="N34" i="1"/>
  <c r="M34" i="1"/>
  <c r="K34" i="1"/>
  <c r="P33" i="1"/>
  <c r="N33" i="1"/>
  <c r="M33" i="1"/>
  <c r="K33" i="1"/>
  <c r="J33" i="1"/>
  <c r="I33" i="1"/>
  <c r="D33" i="1"/>
  <c r="J32" i="1"/>
  <c r="I32" i="1"/>
  <c r="D32" i="1"/>
  <c r="J31" i="1"/>
  <c r="I31" i="1"/>
  <c r="D31" i="1"/>
  <c r="J30" i="1"/>
  <c r="I30" i="1"/>
  <c r="D30" i="1"/>
  <c r="D35" i="1" s="1"/>
  <c r="J29" i="1"/>
  <c r="I29" i="1"/>
  <c r="D29" i="1"/>
  <c r="P28" i="1"/>
  <c r="N28" i="1"/>
  <c r="M28" i="1"/>
  <c r="K28" i="1"/>
  <c r="K35" i="1" s="1"/>
  <c r="J28" i="1"/>
  <c r="J35" i="1" s="1"/>
  <c r="I28" i="1"/>
  <c r="I35" i="1" s="1"/>
  <c r="D28" i="1"/>
  <c r="H26" i="1"/>
  <c r="G26" i="1"/>
  <c r="F26" i="1"/>
  <c r="E26" i="1"/>
  <c r="C26" i="1"/>
  <c r="B26" i="1"/>
  <c r="P25" i="1"/>
  <c r="N25" i="1"/>
  <c r="M25" i="1"/>
  <c r="K25" i="1"/>
  <c r="J25" i="1"/>
  <c r="D25" i="1"/>
  <c r="J24" i="1"/>
  <c r="I24" i="1"/>
  <c r="D24" i="1"/>
  <c r="J23" i="1"/>
  <c r="I23" i="1"/>
  <c r="D23" i="1"/>
  <c r="P22" i="1"/>
  <c r="N22" i="1"/>
  <c r="M22" i="1"/>
  <c r="K22" i="1"/>
  <c r="J22" i="1"/>
  <c r="I22" i="1"/>
  <c r="D22" i="1"/>
  <c r="O22" i="1" s="1"/>
  <c r="P21" i="1"/>
  <c r="N21" i="1"/>
  <c r="M21" i="1"/>
  <c r="K21" i="1"/>
  <c r="J21" i="1"/>
  <c r="I21" i="1"/>
  <c r="D21" i="1"/>
  <c r="O21" i="1" s="1"/>
  <c r="P20" i="1"/>
  <c r="N20" i="1"/>
  <c r="M20" i="1"/>
  <c r="K20" i="1"/>
  <c r="J20" i="1"/>
  <c r="I20" i="1"/>
  <c r="D20" i="1"/>
  <c r="O20" i="1" s="1"/>
  <c r="P19" i="1"/>
  <c r="N19" i="1"/>
  <c r="M19" i="1"/>
  <c r="K19" i="1"/>
  <c r="J19" i="1"/>
  <c r="I19" i="1"/>
  <c r="D19" i="1"/>
  <c r="O19" i="1" s="1"/>
  <c r="P18" i="1"/>
  <c r="N18" i="1"/>
  <c r="M18" i="1"/>
  <c r="K18" i="1"/>
  <c r="J18" i="1"/>
  <c r="I18" i="1"/>
  <c r="D18" i="1"/>
  <c r="P17" i="1"/>
  <c r="N17" i="1"/>
  <c r="M17" i="1"/>
  <c r="K17" i="1"/>
  <c r="K26" i="1" s="1"/>
  <c r="J17" i="1"/>
  <c r="J26" i="1" s="1"/>
  <c r="I17" i="1"/>
  <c r="I26" i="1" s="1"/>
  <c r="D17" i="1"/>
  <c r="D26" i="1" s="1"/>
  <c r="H15" i="1"/>
  <c r="H36" i="1" s="1"/>
  <c r="G15" i="1"/>
  <c r="G36" i="1" s="1"/>
  <c r="F15" i="1"/>
  <c r="F36" i="1" s="1"/>
  <c r="E15" i="1"/>
  <c r="C15" i="1"/>
  <c r="B15" i="1"/>
  <c r="B36" i="1" s="1"/>
  <c r="P14" i="1"/>
  <c r="N14" i="1"/>
  <c r="M14" i="1"/>
  <c r="K14" i="1"/>
  <c r="J14" i="1"/>
  <c r="I14" i="1"/>
  <c r="D14" i="1"/>
  <c r="O14" i="1" s="1"/>
  <c r="P13" i="1"/>
  <c r="N13" i="1"/>
  <c r="M13" i="1"/>
  <c r="K13" i="1"/>
  <c r="J13" i="1"/>
  <c r="I13" i="1"/>
  <c r="D13" i="1"/>
  <c r="P12" i="1"/>
  <c r="N12" i="1"/>
  <c r="M12" i="1"/>
  <c r="K12" i="1"/>
  <c r="J12" i="1"/>
  <c r="I12" i="1"/>
  <c r="D12" i="1"/>
  <c r="P11" i="1"/>
  <c r="O11" i="1"/>
  <c r="N11" i="1"/>
  <c r="M11" i="1"/>
  <c r="K11" i="1"/>
  <c r="J11" i="1"/>
  <c r="I11" i="1"/>
  <c r="D11" i="1"/>
  <c r="J10" i="1"/>
  <c r="I10" i="1"/>
  <c r="D10" i="1"/>
  <c r="J9" i="1"/>
  <c r="I9" i="1"/>
  <c r="D9" i="1"/>
  <c r="J8" i="1"/>
  <c r="I8" i="1"/>
  <c r="D8" i="1"/>
  <c r="J7" i="1"/>
  <c r="J15" i="1" s="1"/>
  <c r="I7" i="1"/>
  <c r="D7" i="1"/>
  <c r="P6" i="1"/>
  <c r="N6" i="1"/>
  <c r="M6" i="1"/>
  <c r="K6" i="1"/>
  <c r="K15" i="1" s="1"/>
  <c r="J6" i="1"/>
  <c r="I6" i="1"/>
  <c r="I15" i="1" s="1"/>
  <c r="D6" i="1"/>
  <c r="D15" i="1" s="1"/>
  <c r="D36" i="1" s="1"/>
  <c r="H37" i="1" l="1"/>
  <c r="D23" i="2"/>
  <c r="G37" i="1"/>
  <c r="F37" i="1"/>
  <c r="E37" i="1"/>
</calcChain>
</file>

<file path=xl/sharedStrings.xml><?xml version="1.0" encoding="utf-8"?>
<sst xmlns="http://schemas.openxmlformats.org/spreadsheetml/2006/main" count="145" uniqueCount="64">
  <si>
    <t>WYDZIAŁ INŻYNIERII PRODUKCJI</t>
  </si>
  <si>
    <t xml:space="preserve">Kierunek Zarządzanie i Inżynieria Produkcji, specjalność inżynieria zarządzania produkcją i usługami. Studia stacjonarne drugiego stopnia. Plan studiów zgodny z Uchwałą nr 45/2022-2023 Senatu Uniwersytetu Przyrodniczego w Lublinie z dnia 28.04.2023 r., obowiązuje dla naboru 2024/2025 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</si>
  <si>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</si>
  <si>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</si>
  <si>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</si>
  <si>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</si>
  <si>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</si>
  <si>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</si>
  <si>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</si>
  <si>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</si>
  <si>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</si>
  <si>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</si>
  <si>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>wsp ECTS (25h)</t>
  </si>
  <si>
    <t>Fakultet tak/nie</t>
  </si>
  <si>
    <t>Lab</t>
  </si>
  <si>
    <t>ECTS kont</t>
  </si>
  <si>
    <t>ECTS niekont</t>
  </si>
  <si>
    <t xml:space="preserve">SEMESTR I </t>
  </si>
  <si>
    <t>Język obcy</t>
  </si>
  <si>
    <t>z</t>
  </si>
  <si>
    <t>Przedmiot do wyboru - blok A</t>
  </si>
  <si>
    <t>Prognozowanie i symulacja w przedsiębiorstwie</t>
  </si>
  <si>
    <t>Systemy wspomagania decyzji i zarządzania wiedzą</t>
  </si>
  <si>
    <t>Organizacja systemów produkcyjnych</t>
  </si>
  <si>
    <t>e</t>
  </si>
  <si>
    <t>Ekonometria</t>
  </si>
  <si>
    <t xml:space="preserve">Modelowanie procesów produkcyjnych  </t>
  </si>
  <si>
    <t>Zarządzanie projektem i innowacjami*</t>
  </si>
  <si>
    <t>Zarządzanie infrastrukturą komunalną</t>
  </si>
  <si>
    <t xml:space="preserve">Σ   </t>
  </si>
  <si>
    <t>SEMESTR II</t>
  </si>
  <si>
    <t>Zarządzanie strategiczne*</t>
  </si>
  <si>
    <t>Zintegrowane systemy zarządzania</t>
  </si>
  <si>
    <t>Planowanie i ocena inwestycji technicznych</t>
  </si>
  <si>
    <t xml:space="preserve">Ocena techniczna i wycena maszyn </t>
  </si>
  <si>
    <t>Infrastruktura komunikacyjna</t>
  </si>
  <si>
    <t>Teoria podejmowania decyzji</t>
  </si>
  <si>
    <t>Obsługa informatyczna produkcji</t>
  </si>
  <si>
    <t>Przedmiot  do wyboru - blok B</t>
  </si>
  <si>
    <t>Seminarium dyplomowe 1</t>
  </si>
  <si>
    <t>SEMESTR III</t>
  </si>
  <si>
    <t>Przedmiot do wyboru blok C</t>
  </si>
  <si>
    <t>Systemy informatyczne w zarządzaniu i rachunkowości</t>
  </si>
  <si>
    <t>Zarządzanie utrzymaniem maszyn</t>
  </si>
  <si>
    <t>Narzędzia analizy finansowej dla przedsiębiorstw</t>
  </si>
  <si>
    <t>Zintegrowane systemy wytwarzania</t>
  </si>
  <si>
    <t>Seminarium dyplomowe 2</t>
  </si>
  <si>
    <t>Praca magisterska i egzamin dyplomowy</t>
  </si>
  <si>
    <t>Ogółem w semestrach 1-3</t>
  </si>
  <si>
    <t>Udział procentowy [%]</t>
  </si>
  <si>
    <t>*Przedmioty humanistyczne i społeczne</t>
  </si>
  <si>
    <t>Przedmiot do wyboru blok A</t>
  </si>
  <si>
    <t>Metody i techniki zarządzania jakością w przedsiębiorstwie</t>
  </si>
  <si>
    <t>Zarządzanie kosztami jakości</t>
  </si>
  <si>
    <t>Stosowanie środków ochrony roślin</t>
  </si>
  <si>
    <t>Przedmiot do wyboru blok B</t>
  </si>
  <si>
    <t>Psychologia zachowań konsumenckich</t>
  </si>
  <si>
    <t>Marketing i zarządzanie produkcją żywności wygodnej</t>
  </si>
  <si>
    <t>Komputerowe wspomaganie projektowania</t>
  </si>
  <si>
    <t>Symulacyjne gry menedżerskie</t>
  </si>
  <si>
    <t>Design Thinking</t>
  </si>
  <si>
    <t>New trends in human resources management</t>
  </si>
  <si>
    <t>Marketing research</t>
  </si>
  <si>
    <t>Wykaz przedmiotów realizowanych jedynie podczas wyboru specjalności inżynieria zarządzania produkcją i usługami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</si>
</sst>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0.0"/>
  </numFmts>
  <fonts count="3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color rgb="FF339966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 Narrow"/>
      <family val="2"/>
      <charset val="238"/>
    </font>
    <font>
      <b/>
      <sz val="9"/>
      <color rgb="FF339966"/>
      <name val="Arial Narrow"/>
      <family val="2"/>
      <charset val="238"/>
    </font>
    <font>
      <sz val="8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339966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FF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9"/>
      <color rgb="FF0000FF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/>
  </cellStyleXfs>
  <cellXfs count="117">
    <xf numFmtId="0" fontId="0" fillId="0" borderId="0" xfId="0"/>
    <xf numFmtId="0" fontId="35" fillId="0" borderId="8" xfId="0" applyFont="1" applyBorder="1" applyAlignment="1">
      <alignment horizontal="center" wrapText="1"/>
    </xf>
    <xf numFmtId="0" fontId="16" fillId="0" borderId="2" xfId="1" applyFont="1" applyBorder="1" applyAlignment="1">
      <alignment horizontal="left" vertical="center"/>
    </xf>
    <xf numFmtId="0" fontId="16" fillId="0" borderId="9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1" fontId="7" fillId="0" borderId="3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4" fillId="0" borderId="0" xfId="1" applyFont="1" applyAlignment="1">
      <alignment horizontal="left"/>
    </xf>
    <xf numFmtId="1" fontId="5" fillId="0" borderId="0" xfId="1" applyNumberFormat="1" applyFont="1"/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0" fillId="0" borderId="0" xfId="1" applyFont="1"/>
    <xf numFmtId="0" fontId="4" fillId="0" borderId="4" xfId="1" applyFont="1" applyBorder="1" applyAlignment="1">
      <alignment horizontal="left"/>
    </xf>
    <xf numFmtId="1" fontId="5" fillId="0" borderId="5" xfId="1" applyNumberFormat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 wrapText="1"/>
    </xf>
    <xf numFmtId="164" fontId="8" fillId="0" borderId="3" xfId="4" applyFont="1" applyBorder="1" applyAlignment="1" applyProtection="1">
      <alignment horizontal="center" vertical="center" textRotation="90" wrapText="1"/>
    </xf>
    <xf numFmtId="164" fontId="8" fillId="0" borderId="3" xfId="4" applyFont="1" applyBorder="1" applyAlignment="1" applyProtection="1">
      <alignment horizontal="center" vertical="center" textRotation="90"/>
    </xf>
    <xf numFmtId="49" fontId="8" fillId="0" borderId="3" xfId="4" applyNumberFormat="1" applyFont="1" applyBorder="1" applyAlignment="1" applyProtection="1">
      <alignment horizontal="center" vertical="center" textRotation="90" wrapText="1"/>
    </xf>
    <xf numFmtId="0" fontId="9" fillId="0" borderId="7" xfId="1" applyFont="1" applyBorder="1" applyAlignment="1">
      <alignment horizontal="center" vertical="center" wrapText="1"/>
    </xf>
    <xf numFmtId="0" fontId="10" fillId="0" borderId="0" xfId="1" applyFont="1" applyAlignment="1">
      <alignment horizontal="center" textRotation="90"/>
    </xf>
    <xf numFmtId="0" fontId="11" fillId="0" borderId="0" xfId="1" applyFont="1"/>
    <xf numFmtId="0" fontId="11" fillId="0" borderId="0" xfId="1" applyFont="1" applyAlignment="1">
      <alignment horizontal="center" wrapText="1"/>
    </xf>
    <xf numFmtId="0" fontId="12" fillId="0" borderId="8" xfId="0" applyFont="1" applyBorder="1"/>
    <xf numFmtId="1" fontId="12" fillId="0" borderId="8" xfId="0" applyNumberFormat="1" applyFont="1" applyBorder="1" applyAlignment="1">
      <alignment horizontal="center"/>
    </xf>
    <xf numFmtId="0" fontId="13" fillId="0" borderId="8" xfId="1" applyFont="1" applyBorder="1" applyAlignment="1">
      <alignment horizontal="center" vertical="center"/>
    </xf>
    <xf numFmtId="1" fontId="13" fillId="0" borderId="8" xfId="1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/>
    </xf>
    <xf numFmtId="1" fontId="12" fillId="0" borderId="8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9" fontId="15" fillId="0" borderId="0" xfId="1" applyNumberFormat="1" applyFont="1"/>
    <xf numFmtId="0" fontId="11" fillId="0" borderId="0" xfId="1" applyFont="1" applyAlignment="1">
      <alignment horizontal="center"/>
    </xf>
    <xf numFmtId="0" fontId="12" fillId="0" borderId="8" xfId="0" applyFont="1" applyBorder="1" applyAlignment="1">
      <alignment wrapText="1"/>
    </xf>
    <xf numFmtId="0" fontId="16" fillId="0" borderId="0" xfId="1" applyFont="1"/>
    <xf numFmtId="1" fontId="12" fillId="0" borderId="9" xfId="0" applyNumberFormat="1" applyFont="1" applyBorder="1" applyAlignment="1">
      <alignment horizontal="center"/>
    </xf>
    <xf numFmtId="0" fontId="12" fillId="0" borderId="9" xfId="1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1" fontId="17" fillId="0" borderId="3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/>
    </xf>
    <xf numFmtId="0" fontId="16" fillId="0" borderId="10" xfId="1" applyFont="1" applyBorder="1" applyAlignment="1">
      <alignment horizontal="right" vertical="center"/>
    </xf>
    <xf numFmtId="1" fontId="19" fillId="0" borderId="8" xfId="1" applyNumberFormat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1" fontId="20" fillId="0" borderId="8" xfId="1" applyNumberFormat="1" applyFont="1" applyBorder="1" applyAlignment="1">
      <alignment horizontal="center" vertical="center"/>
    </xf>
    <xf numFmtId="1" fontId="20" fillId="0" borderId="7" xfId="1" applyNumberFormat="1" applyFont="1" applyBorder="1" applyAlignment="1">
      <alignment horizontal="center" vertical="center"/>
    </xf>
    <xf numFmtId="1" fontId="21" fillId="0" borderId="7" xfId="1" applyNumberFormat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1" fontId="12" fillId="0" borderId="8" xfId="0" applyNumberFormat="1" applyFont="1" applyBorder="1" applyAlignment="1">
      <alignment horizontal="center" vertical="center"/>
    </xf>
    <xf numFmtId="1" fontId="13" fillId="0" borderId="7" xfId="1" applyNumberFormat="1" applyFont="1" applyBorder="1" applyAlignment="1">
      <alignment horizontal="center" vertical="center"/>
    </xf>
    <xf numFmtId="0" fontId="12" fillId="0" borderId="3" xfId="0" applyFont="1" applyBorder="1" applyAlignment="1">
      <alignment wrapText="1"/>
    </xf>
    <xf numFmtId="0" fontId="23" fillId="0" borderId="0" xfId="1" applyFont="1"/>
    <xf numFmtId="0" fontId="12" fillId="0" borderId="3" xfId="0" applyFont="1" applyBorder="1"/>
    <xf numFmtId="1" fontId="12" fillId="0" borderId="6" xfId="0" applyNumberFormat="1" applyFont="1" applyBorder="1" applyAlignment="1">
      <alignment horizontal="center"/>
    </xf>
    <xf numFmtId="0" fontId="13" fillId="0" borderId="3" xfId="1" applyFont="1" applyBorder="1" applyAlignment="1">
      <alignment horizontal="center" vertical="center"/>
    </xf>
    <xf numFmtId="0" fontId="24" fillId="0" borderId="0" xfId="1" applyFont="1"/>
    <xf numFmtId="1" fontId="12" fillId="0" borderId="7" xfId="0" applyNumberFormat="1" applyFont="1" applyBorder="1" applyAlignment="1">
      <alignment horizontal="center"/>
    </xf>
    <xf numFmtId="0" fontId="12" fillId="0" borderId="7" xfId="1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9" fontId="18" fillId="0" borderId="0" xfId="1" applyNumberFormat="1" applyFont="1"/>
    <xf numFmtId="0" fontId="13" fillId="0" borderId="8" xfId="0" applyFont="1" applyBorder="1"/>
    <xf numFmtId="0" fontId="16" fillId="0" borderId="3" xfId="1" applyFont="1" applyBorder="1" applyAlignment="1">
      <alignment horizontal="right" vertical="center"/>
    </xf>
    <xf numFmtId="0" fontId="12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6" fillId="2" borderId="3" xfId="1" applyFont="1" applyFill="1" applyBorder="1" applyAlignment="1">
      <alignment horizontal="right" vertical="center"/>
    </xf>
    <xf numFmtId="1" fontId="19" fillId="2" borderId="8" xfId="1" applyNumberFormat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1" fontId="20" fillId="2" borderId="8" xfId="1" applyNumberFormat="1" applyFont="1" applyFill="1" applyBorder="1" applyAlignment="1">
      <alignment horizontal="center" vertical="center"/>
    </xf>
    <xf numFmtId="0" fontId="25" fillId="2" borderId="8" xfId="1" applyFont="1" applyFill="1" applyBorder="1" applyAlignment="1">
      <alignment vertical="center"/>
    </xf>
    <xf numFmtId="1" fontId="19" fillId="2" borderId="8" xfId="1" applyNumberFormat="1" applyFont="1" applyFill="1" applyBorder="1" applyAlignment="1">
      <alignment horizontal="center"/>
    </xf>
    <xf numFmtId="1" fontId="19" fillId="2" borderId="8" xfId="1" applyNumberFormat="1" applyFont="1" applyFill="1" applyBorder="1" applyAlignment="1">
      <alignment horizontal="center" vertical="center" textRotation="90"/>
    </xf>
    <xf numFmtId="1" fontId="26" fillId="0" borderId="0" xfId="1" applyNumberFormat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" fontId="7" fillId="0" borderId="8" xfId="1" applyNumberFormat="1" applyFont="1" applyBorder="1" applyAlignment="1">
      <alignment horizontal="left" vertical="center"/>
    </xf>
    <xf numFmtId="1" fontId="27" fillId="0" borderId="0" xfId="1" applyNumberFormat="1" applyFont="1" applyAlignment="1">
      <alignment vertical="center"/>
    </xf>
    <xf numFmtId="1" fontId="28" fillId="0" borderId="8" xfId="1" applyNumberFormat="1" applyFont="1" applyBorder="1" applyAlignment="1">
      <alignment horizontal="center" vertical="center"/>
    </xf>
    <xf numFmtId="1" fontId="24" fillId="0" borderId="8" xfId="1" applyNumberFormat="1" applyFont="1" applyBorder="1" applyAlignment="1">
      <alignment horizontal="center" vertical="center"/>
    </xf>
    <xf numFmtId="165" fontId="19" fillId="0" borderId="8" xfId="1" applyNumberFormat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2" fillId="0" borderId="0" xfId="1" applyFont="1" applyBorder="1" applyAlignment="1"/>
    <xf numFmtId="1" fontId="27" fillId="0" borderId="0" xfId="1" applyNumberFormat="1" applyFont="1"/>
    <xf numFmtId="1" fontId="30" fillId="0" borderId="0" xfId="1" applyNumberFormat="1" applyFont="1" applyBorder="1" applyAlignment="1">
      <alignment horizontal="center"/>
    </xf>
    <xf numFmtId="1" fontId="31" fillId="0" borderId="0" xfId="1" applyNumberFormat="1" applyFont="1" applyBorder="1" applyAlignment="1">
      <alignment horizontal="center"/>
    </xf>
    <xf numFmtId="1" fontId="32" fillId="0" borderId="0" xfId="1" applyNumberFormat="1" applyFont="1" applyBorder="1" applyAlignment="1">
      <alignment horizontal="center"/>
    </xf>
    <xf numFmtId="9" fontId="33" fillId="0" borderId="0" xfId="1" applyNumberFormat="1" applyFont="1" applyBorder="1" applyAlignment="1">
      <alignment horizontal="center"/>
    </xf>
    <xf numFmtId="1" fontId="33" fillId="0" borderId="0" xfId="1" applyNumberFormat="1" applyFont="1" applyBorder="1" applyAlignment="1">
      <alignment horizontal="center"/>
    </xf>
    <xf numFmtId="165" fontId="30" fillId="0" borderId="0" xfId="1" applyNumberFormat="1" applyFont="1" applyBorder="1" applyAlignment="1">
      <alignment horizontal="center"/>
    </xf>
    <xf numFmtId="0" fontId="34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Border="1" applyAlignment="1">
      <alignment horizontal="center"/>
    </xf>
    <xf numFmtId="0" fontId="19" fillId="0" borderId="10" xfId="1" applyFont="1" applyBorder="1" applyAlignment="1">
      <alignment vertical="center"/>
    </xf>
    <xf numFmtId="0" fontId="19" fillId="0" borderId="11" xfId="1" applyFont="1" applyBorder="1" applyAlignment="1">
      <alignment vertical="center"/>
    </xf>
    <xf numFmtId="0" fontId="19" fillId="0" borderId="7" xfId="1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1" fontId="12" fillId="0" borderId="7" xfId="0" applyNumberFormat="1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2" borderId="11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2" borderId="11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</cellXfs>
  <cellStyles count="5">
    <cellStyle name="Normalny" xfId="0" builtinId="0"/>
    <cellStyle name="Normalny 2" xfId="1"/>
    <cellStyle name="Normalny 6" xfId="2"/>
    <cellStyle name="Normalny_Arkusz1" xfId="3"/>
    <cellStyle name="Walutowy 2" xfId="4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tabSelected="1" topLeftCell="A40" zoomScale="120" zoomScaleNormal="120" workbookViewId="0">
      <selection activeCell="A54" sqref="A54"/>
    </sheetView>
  </sheetViews>
  <sheetFormatPr defaultColWidth="13" defaultRowHeight="13.2" x14ac:dyDescent="0.25"/>
  <cols>
    <col min="1" max="1" width="40.5546875" style="7" customWidth="1"/>
    <col min="2" max="2" width="6.33203125" style="8" customWidth="1"/>
    <col min="3" max="9" width="6.33203125" style="9" customWidth="1"/>
    <col min="10" max="10" width="6.33203125" style="10" customWidth="1"/>
    <col min="11" max="11" width="11.5546875" style="11" hidden="1" customWidth="1"/>
    <col min="12" max="13" width="11.5546875" style="12" hidden="1" customWidth="1"/>
    <col min="14" max="14" width="11.5546875" style="13" hidden="1" customWidth="1"/>
    <col min="15" max="16" width="11.5546875" style="12" hidden="1" customWidth="1"/>
    <col min="17" max="16384" width="13" style="13"/>
  </cols>
  <sheetData>
    <row r="1" spans="1:16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6" ht="48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6" ht="6.75" customHeight="1" x14ac:dyDescent="0.25">
      <c r="A3" s="14"/>
      <c r="B3" s="15"/>
      <c r="C3" s="16"/>
      <c r="D3" s="16"/>
      <c r="E3" s="16"/>
      <c r="F3" s="16"/>
      <c r="G3" s="16"/>
      <c r="H3" s="16"/>
      <c r="I3" s="16"/>
      <c r="J3" s="17"/>
    </row>
    <row r="4" spans="1:16" s="25" customFormat="1" ht="78" customHeight="1" x14ac:dyDescent="0.3">
      <c r="A4" s="18" t="s">
        <v>2</v>
      </c>
      <c r="B4" s="19" t="s">
        <v>3</v>
      </c>
      <c r="C4" s="20" t="s">
        <v>4</v>
      </c>
      <c r="D4" s="20" t="s">
        <v>5</v>
      </c>
      <c r="E4" s="21" t="s">
        <v>6</v>
      </c>
      <c r="F4" s="22" t="s">
        <v>7</v>
      </c>
      <c r="G4" s="22" t="s">
        <v>8</v>
      </c>
      <c r="H4" s="20" t="s">
        <v>9</v>
      </c>
      <c r="I4" s="21" t="s">
        <v>10</v>
      </c>
      <c r="J4" s="21" t="s">
        <v>11</v>
      </c>
      <c r="K4" s="23" t="s">
        <v>12</v>
      </c>
      <c r="L4" s="24" t="s">
        <v>13</v>
      </c>
      <c r="M4" s="24" t="s">
        <v>14</v>
      </c>
      <c r="O4" s="26" t="s">
        <v>15</v>
      </c>
      <c r="P4" s="26" t="s">
        <v>16</v>
      </c>
    </row>
    <row r="5" spans="1:16" s="25" customFormat="1" ht="12.75" customHeight="1" x14ac:dyDescent="0.3">
      <c r="A5" s="4" t="s">
        <v>17</v>
      </c>
      <c r="B5" s="4"/>
      <c r="C5" s="4"/>
      <c r="D5" s="4"/>
      <c r="E5" s="4"/>
      <c r="F5" s="4"/>
      <c r="G5" s="4"/>
      <c r="H5" s="4"/>
      <c r="I5" s="4"/>
      <c r="J5" s="4"/>
      <c r="K5" s="23"/>
      <c r="L5" s="24"/>
      <c r="M5" s="24"/>
      <c r="O5" s="26"/>
      <c r="P5" s="26"/>
    </row>
    <row r="6" spans="1:16" s="25" customFormat="1" ht="12" customHeight="1" x14ac:dyDescent="0.35">
      <c r="A6" s="27" t="s">
        <v>18</v>
      </c>
      <c r="B6" s="28">
        <v>2</v>
      </c>
      <c r="C6" s="29" t="s">
        <v>19</v>
      </c>
      <c r="D6" s="30">
        <f t="shared" ref="D6:D14" si="0">SUM(E6:H6)</f>
        <v>30</v>
      </c>
      <c r="E6" s="31"/>
      <c r="F6" s="32"/>
      <c r="G6" s="32">
        <v>30</v>
      </c>
      <c r="H6" s="33"/>
      <c r="I6" s="30">
        <f t="shared" ref="I6:I14" si="1">ROUNDUP(E6/15,0)</f>
        <v>0</v>
      </c>
      <c r="J6" s="34">
        <f t="shared" ref="J6:J14" si="2">ROUNDUP((F6+G6+H6)/15,0)</f>
        <v>2</v>
      </c>
      <c r="K6" s="35" t="str">
        <f>"#REF!/25"</f>
        <v>#REF!/25</v>
      </c>
      <c r="L6" s="36">
        <v>0</v>
      </c>
      <c r="M6" s="36">
        <f>IF(G6&gt;0,1,0)</f>
        <v>1</v>
      </c>
      <c r="N6" s="37" t="str">
        <f>"#REF!/E5"</f>
        <v>#REF!/E5</v>
      </c>
      <c r="O6" s="38">
        <v>3</v>
      </c>
      <c r="P6" s="38" t="str">
        <f>"#REF!-P5"</f>
        <v>#REF!-P5</v>
      </c>
    </row>
    <row r="7" spans="1:16" s="25" customFormat="1" ht="12" customHeight="1" x14ac:dyDescent="0.35">
      <c r="A7" s="27" t="s">
        <v>20</v>
      </c>
      <c r="B7" s="28">
        <v>2</v>
      </c>
      <c r="C7" s="29" t="s">
        <v>19</v>
      </c>
      <c r="D7" s="30">
        <f t="shared" si="0"/>
        <v>30</v>
      </c>
      <c r="E7" s="31">
        <v>15</v>
      </c>
      <c r="F7" s="32">
        <v>5</v>
      </c>
      <c r="G7" s="32">
        <v>10</v>
      </c>
      <c r="H7" s="33"/>
      <c r="I7" s="30">
        <f t="shared" si="1"/>
        <v>1</v>
      </c>
      <c r="J7" s="34">
        <f t="shared" si="2"/>
        <v>1</v>
      </c>
      <c r="K7" s="35"/>
      <c r="L7" s="36"/>
      <c r="M7" s="36"/>
      <c r="N7" s="37"/>
      <c r="O7" s="38"/>
      <c r="P7" s="38"/>
    </row>
    <row r="8" spans="1:16" s="25" customFormat="1" ht="12" customHeight="1" x14ac:dyDescent="0.35">
      <c r="A8" s="27" t="s">
        <v>21</v>
      </c>
      <c r="B8" s="28">
        <v>2</v>
      </c>
      <c r="C8" s="29" t="s">
        <v>19</v>
      </c>
      <c r="D8" s="30">
        <f t="shared" si="0"/>
        <v>30</v>
      </c>
      <c r="E8" s="31">
        <v>15</v>
      </c>
      <c r="F8" s="32">
        <v>5</v>
      </c>
      <c r="G8" s="32">
        <v>10</v>
      </c>
      <c r="H8" s="33"/>
      <c r="I8" s="30">
        <f t="shared" si="1"/>
        <v>1</v>
      </c>
      <c r="J8" s="34">
        <f t="shared" si="2"/>
        <v>1</v>
      </c>
      <c r="K8" s="35"/>
      <c r="L8" s="36"/>
      <c r="M8" s="36"/>
      <c r="N8" s="37"/>
      <c r="O8" s="38"/>
      <c r="P8" s="38"/>
    </row>
    <row r="9" spans="1:16" s="25" customFormat="1" ht="12" customHeight="1" x14ac:dyDescent="0.35">
      <c r="A9" s="27" t="s">
        <v>22</v>
      </c>
      <c r="B9" s="28">
        <v>2</v>
      </c>
      <c r="C9" s="29" t="s">
        <v>19</v>
      </c>
      <c r="D9" s="30">
        <f t="shared" si="0"/>
        <v>30</v>
      </c>
      <c r="E9" s="31">
        <v>15</v>
      </c>
      <c r="F9" s="32">
        <v>5</v>
      </c>
      <c r="G9" s="32">
        <v>10</v>
      </c>
      <c r="H9" s="33"/>
      <c r="I9" s="30">
        <f t="shared" si="1"/>
        <v>1</v>
      </c>
      <c r="J9" s="34">
        <f t="shared" si="2"/>
        <v>1</v>
      </c>
      <c r="K9" s="35"/>
      <c r="L9" s="36"/>
      <c r="M9" s="36"/>
      <c r="N9" s="37"/>
      <c r="O9" s="38"/>
      <c r="P9" s="38"/>
    </row>
    <row r="10" spans="1:16" s="25" customFormat="1" ht="12" customHeight="1" x14ac:dyDescent="0.35">
      <c r="A10" s="27" t="s">
        <v>23</v>
      </c>
      <c r="B10" s="28">
        <v>5</v>
      </c>
      <c r="C10" s="29" t="s">
        <v>24</v>
      </c>
      <c r="D10" s="30">
        <f t="shared" si="0"/>
        <v>55</v>
      </c>
      <c r="E10" s="31">
        <v>15</v>
      </c>
      <c r="F10" s="32">
        <v>15</v>
      </c>
      <c r="G10" s="32">
        <v>25</v>
      </c>
      <c r="H10" s="33"/>
      <c r="I10" s="30">
        <f t="shared" si="1"/>
        <v>1</v>
      </c>
      <c r="J10" s="34">
        <f t="shared" si="2"/>
        <v>3</v>
      </c>
      <c r="K10" s="35"/>
      <c r="L10" s="36"/>
      <c r="M10" s="36"/>
      <c r="N10" s="37"/>
      <c r="O10" s="38"/>
      <c r="P10" s="38"/>
    </row>
    <row r="11" spans="1:16" s="25" customFormat="1" ht="12" customHeight="1" x14ac:dyDescent="0.35">
      <c r="A11" s="27" t="s">
        <v>25</v>
      </c>
      <c r="B11" s="28">
        <v>5</v>
      </c>
      <c r="C11" s="29" t="s">
        <v>24</v>
      </c>
      <c r="D11" s="30">
        <f t="shared" si="0"/>
        <v>60</v>
      </c>
      <c r="E11" s="31">
        <v>15</v>
      </c>
      <c r="F11" s="32">
        <v>15</v>
      </c>
      <c r="G11" s="32">
        <v>30</v>
      </c>
      <c r="H11" s="33"/>
      <c r="I11" s="30">
        <f t="shared" si="1"/>
        <v>1</v>
      </c>
      <c r="J11" s="34">
        <f t="shared" si="2"/>
        <v>3</v>
      </c>
      <c r="K11" s="35" t="str">
        <f>"#REF!/25"</f>
        <v>#REF!/25</v>
      </c>
      <c r="L11" s="36">
        <v>0</v>
      </c>
      <c r="M11" s="36">
        <f>IF(G11&gt;0,1,0)</f>
        <v>1</v>
      </c>
      <c r="N11" s="37" t="str">
        <f>"#REF!/E7"</f>
        <v>#REF!/E7</v>
      </c>
      <c r="O11" s="38">
        <f>D11/25</f>
        <v>2.4</v>
      </c>
      <c r="P11" s="38" t="str">
        <f>"#REF!-P7"</f>
        <v>#REF!-P7</v>
      </c>
    </row>
    <row r="12" spans="1:16" s="25" customFormat="1" ht="12" customHeight="1" x14ac:dyDescent="0.35">
      <c r="A12" s="27" t="s">
        <v>26</v>
      </c>
      <c r="B12" s="28">
        <v>4</v>
      </c>
      <c r="C12" s="29" t="s">
        <v>19</v>
      </c>
      <c r="D12" s="30">
        <f t="shared" si="0"/>
        <v>45</v>
      </c>
      <c r="E12" s="31">
        <v>15</v>
      </c>
      <c r="F12" s="32">
        <v>10</v>
      </c>
      <c r="G12" s="32">
        <v>20</v>
      </c>
      <c r="H12" s="33"/>
      <c r="I12" s="30">
        <f t="shared" si="1"/>
        <v>1</v>
      </c>
      <c r="J12" s="34">
        <f t="shared" si="2"/>
        <v>2</v>
      </c>
      <c r="K12" s="35" t="str">
        <f>"#REF!/25"</f>
        <v>#REF!/25</v>
      </c>
      <c r="L12" s="36">
        <v>0</v>
      </c>
      <c r="M12" s="36">
        <f>IF(G12&gt;0,1,0)</f>
        <v>1</v>
      </c>
      <c r="N12" s="37" t="str">
        <f>"#REF!/E8"</f>
        <v>#REF!/E8</v>
      </c>
      <c r="O12" s="38">
        <v>0.6</v>
      </c>
      <c r="P12" s="38" t="str">
        <f>"#REF!-P8"</f>
        <v>#REF!-P8</v>
      </c>
    </row>
    <row r="13" spans="1:16" s="40" customFormat="1" ht="13.5" customHeight="1" x14ac:dyDescent="0.35">
      <c r="A13" s="39" t="s">
        <v>27</v>
      </c>
      <c r="B13" s="28">
        <v>4</v>
      </c>
      <c r="C13" s="29" t="s">
        <v>24</v>
      </c>
      <c r="D13" s="30">
        <f t="shared" si="0"/>
        <v>45</v>
      </c>
      <c r="E13" s="31">
        <v>45</v>
      </c>
      <c r="F13" s="32"/>
      <c r="G13" s="32"/>
      <c r="H13" s="33"/>
      <c r="I13" s="30">
        <f t="shared" si="1"/>
        <v>3</v>
      </c>
      <c r="J13" s="34">
        <f t="shared" si="2"/>
        <v>0</v>
      </c>
      <c r="K13" s="35" t="str">
        <f>"#REF!/25"</f>
        <v>#REF!/25</v>
      </c>
      <c r="L13" s="36">
        <v>0</v>
      </c>
      <c r="M13" s="36">
        <f>IF(G13&gt;0,1,0)</f>
        <v>0</v>
      </c>
      <c r="N13" s="37" t="str">
        <f>"#REF!/E9"</f>
        <v>#REF!/E9</v>
      </c>
      <c r="O13" s="38">
        <v>0.6</v>
      </c>
      <c r="P13" s="38" t="str">
        <f>"#REF!-P9"</f>
        <v>#REF!-P9</v>
      </c>
    </row>
    <row r="14" spans="1:16" s="25" customFormat="1" ht="12" customHeight="1" x14ac:dyDescent="0.3">
      <c r="A14" s="27" t="s">
        <v>28</v>
      </c>
      <c r="B14" s="41">
        <v>4</v>
      </c>
      <c r="C14" s="42" t="s">
        <v>19</v>
      </c>
      <c r="D14" s="30">
        <f t="shared" si="0"/>
        <v>45</v>
      </c>
      <c r="E14" s="43">
        <v>15</v>
      </c>
      <c r="F14" s="43">
        <v>10</v>
      </c>
      <c r="G14" s="43">
        <v>20</v>
      </c>
      <c r="H14" s="44"/>
      <c r="I14" s="30">
        <f t="shared" si="1"/>
        <v>1</v>
      </c>
      <c r="J14" s="34">
        <f t="shared" si="2"/>
        <v>2</v>
      </c>
      <c r="K14" s="35" t="str">
        <f>"#REF!/25"</f>
        <v>#REF!/25</v>
      </c>
      <c r="L14" s="45">
        <v>1</v>
      </c>
      <c r="M14" s="36">
        <f>IF(G14&gt;0,1,0)</f>
        <v>1</v>
      </c>
      <c r="N14" s="37" t="str">
        <f>"#REF!/E12"</f>
        <v>#REF!/E12</v>
      </c>
      <c r="O14" s="38">
        <f>D14/25</f>
        <v>1.8</v>
      </c>
      <c r="P14" s="38" t="str">
        <f>"#REF!-P12"</f>
        <v>#REF!-P12</v>
      </c>
    </row>
    <row r="15" spans="1:16" s="40" customFormat="1" ht="12" customHeight="1" x14ac:dyDescent="0.3">
      <c r="A15" s="46" t="s">
        <v>29</v>
      </c>
      <c r="B15" s="47">
        <f>SUM(B6:B14)</f>
        <v>30</v>
      </c>
      <c r="C15" s="48">
        <f>COUNTIF(C6:C14,"e")</f>
        <v>3</v>
      </c>
      <c r="D15" s="49">
        <f t="shared" ref="D15:K15" si="3">SUM(D6:D14)</f>
        <v>370</v>
      </c>
      <c r="E15" s="49">
        <f t="shared" si="3"/>
        <v>150</v>
      </c>
      <c r="F15" s="49">
        <f t="shared" si="3"/>
        <v>65</v>
      </c>
      <c r="G15" s="49">
        <f t="shared" si="3"/>
        <v>155</v>
      </c>
      <c r="H15" s="50">
        <f t="shared" si="3"/>
        <v>0</v>
      </c>
      <c r="I15" s="49">
        <f t="shared" si="3"/>
        <v>10</v>
      </c>
      <c r="J15" s="47">
        <f t="shared" si="3"/>
        <v>15</v>
      </c>
      <c r="K15" s="51">
        <f t="shared" si="3"/>
        <v>0</v>
      </c>
      <c r="L15" s="52"/>
      <c r="M15" s="36"/>
      <c r="N15" s="37"/>
      <c r="O15" s="38"/>
      <c r="P15" s="38"/>
    </row>
    <row r="16" spans="1:16" s="40" customFormat="1" ht="12" customHeight="1" x14ac:dyDescent="0.3">
      <c r="A16" s="3" t="s">
        <v>30</v>
      </c>
      <c r="B16" s="3"/>
      <c r="C16" s="3"/>
      <c r="D16" s="3"/>
      <c r="E16" s="3"/>
      <c r="F16" s="3"/>
      <c r="G16" s="3"/>
      <c r="H16" s="3"/>
      <c r="I16" s="3"/>
      <c r="J16" s="3"/>
      <c r="K16" s="51"/>
      <c r="L16" s="52"/>
      <c r="M16" s="36"/>
      <c r="N16" s="37"/>
      <c r="O16" s="38"/>
      <c r="P16" s="38"/>
    </row>
    <row r="17" spans="1:16" s="40" customFormat="1" ht="12.75" customHeight="1" x14ac:dyDescent="0.3">
      <c r="A17" s="39" t="s">
        <v>31</v>
      </c>
      <c r="B17" s="53">
        <v>4</v>
      </c>
      <c r="C17" s="29" t="s">
        <v>24</v>
      </c>
      <c r="D17" s="54">
        <f t="shared" ref="D17:D25" si="4">SUM(E17:H17)</f>
        <v>30</v>
      </c>
      <c r="E17" s="31">
        <v>30</v>
      </c>
      <c r="F17" s="32"/>
      <c r="G17" s="32"/>
      <c r="H17" s="30"/>
      <c r="I17" s="30">
        <f t="shared" ref="I17:I24" si="5">ROUNDUP(E17/15,0)</f>
        <v>2</v>
      </c>
      <c r="J17" s="34">
        <f t="shared" ref="J17:J25" si="6">ROUNDUP((F17+G17+H17)/15,0)</f>
        <v>0</v>
      </c>
      <c r="K17" s="35" t="str">
        <f t="shared" ref="K17:K22" si="7">"#REF!/25"</f>
        <v>#REF!/25</v>
      </c>
      <c r="L17" s="52">
        <v>0</v>
      </c>
      <c r="M17" s="36">
        <f t="shared" ref="M17:M22" si="8">IF(G17&gt;0,1,0)</f>
        <v>0</v>
      </c>
      <c r="N17" s="37" t="str">
        <f>"#REF!/E18"</f>
        <v>#REF!/E18</v>
      </c>
      <c r="O17" s="38">
        <v>4</v>
      </c>
      <c r="P17" s="38" t="str">
        <f>"#REF!-P18"</f>
        <v>#REF!-P18</v>
      </c>
    </row>
    <row r="18" spans="1:16" s="56" customFormat="1" ht="12.75" customHeight="1" x14ac:dyDescent="0.3">
      <c r="A18" s="55" t="s">
        <v>32</v>
      </c>
      <c r="B18" s="53">
        <v>4</v>
      </c>
      <c r="C18" s="29" t="s">
        <v>24</v>
      </c>
      <c r="D18" s="54">
        <f t="shared" si="4"/>
        <v>30</v>
      </c>
      <c r="E18" s="31">
        <v>15</v>
      </c>
      <c r="F18" s="32">
        <v>5</v>
      </c>
      <c r="G18" s="32">
        <v>10</v>
      </c>
      <c r="H18" s="30"/>
      <c r="I18" s="30">
        <f t="shared" si="5"/>
        <v>1</v>
      </c>
      <c r="J18" s="34">
        <f t="shared" si="6"/>
        <v>1</v>
      </c>
      <c r="K18" s="35" t="str">
        <f t="shared" si="7"/>
        <v>#REF!/25</v>
      </c>
      <c r="L18" s="36">
        <v>0</v>
      </c>
      <c r="M18" s="36">
        <f t="shared" si="8"/>
        <v>1</v>
      </c>
      <c r="N18" s="37" t="str">
        <f>"#REF!/E19"</f>
        <v>#REF!/E19</v>
      </c>
      <c r="O18" s="38">
        <v>4</v>
      </c>
      <c r="P18" s="38" t="str">
        <f>"#REF!-P19"</f>
        <v>#REF!-P19</v>
      </c>
    </row>
    <row r="19" spans="1:16" s="60" customFormat="1" ht="12" customHeight="1" x14ac:dyDescent="0.3">
      <c r="A19" s="57" t="s">
        <v>33</v>
      </c>
      <c r="B19" s="58">
        <v>3</v>
      </c>
      <c r="C19" s="59" t="s">
        <v>19</v>
      </c>
      <c r="D19" s="54">
        <f t="shared" si="4"/>
        <v>45</v>
      </c>
      <c r="E19" s="31">
        <v>15</v>
      </c>
      <c r="F19" s="32">
        <v>10</v>
      </c>
      <c r="G19" s="32">
        <v>20</v>
      </c>
      <c r="H19" s="34"/>
      <c r="I19" s="30">
        <f t="shared" si="5"/>
        <v>1</v>
      </c>
      <c r="J19" s="34">
        <f t="shared" si="6"/>
        <v>2</v>
      </c>
      <c r="K19" s="35" t="str">
        <f t="shared" si="7"/>
        <v>#REF!/25</v>
      </c>
      <c r="L19" s="36">
        <v>0</v>
      </c>
      <c r="M19" s="36">
        <f t="shared" si="8"/>
        <v>1</v>
      </c>
      <c r="N19" s="37" t="str">
        <f>"#REF!/E20"</f>
        <v>#REF!/E20</v>
      </c>
      <c r="O19" s="38">
        <f>D19/25</f>
        <v>1.8</v>
      </c>
      <c r="P19" s="38" t="str">
        <f>"#REF!-P20"</f>
        <v>#REF!-P20</v>
      </c>
    </row>
    <row r="20" spans="1:16" s="40" customFormat="1" ht="12" customHeight="1" x14ac:dyDescent="0.3">
      <c r="A20" s="27" t="s">
        <v>34</v>
      </c>
      <c r="B20" s="61">
        <v>3</v>
      </c>
      <c r="C20" s="62" t="s">
        <v>19</v>
      </c>
      <c r="D20" s="54">
        <f t="shared" si="4"/>
        <v>45</v>
      </c>
      <c r="E20" s="31">
        <v>15</v>
      </c>
      <c r="F20" s="63">
        <v>10</v>
      </c>
      <c r="G20" s="32">
        <v>20</v>
      </c>
      <c r="H20" s="30"/>
      <c r="I20" s="30">
        <f t="shared" si="5"/>
        <v>1</v>
      </c>
      <c r="J20" s="34">
        <f t="shared" si="6"/>
        <v>2</v>
      </c>
      <c r="K20" s="35" t="str">
        <f t="shared" si="7"/>
        <v>#REF!/25</v>
      </c>
      <c r="L20" s="52">
        <v>0</v>
      </c>
      <c r="M20" s="36">
        <f t="shared" si="8"/>
        <v>1</v>
      </c>
      <c r="N20" s="37" t="str">
        <f>"#REF!/E21"</f>
        <v>#REF!/E21</v>
      </c>
      <c r="O20" s="38">
        <f>D20/25</f>
        <v>1.8</v>
      </c>
      <c r="P20" s="38" t="str">
        <f>"#REF!-P21"</f>
        <v>#REF!-P21</v>
      </c>
    </row>
    <row r="21" spans="1:16" s="25" customFormat="1" ht="12" customHeight="1" x14ac:dyDescent="0.3">
      <c r="A21" s="27" t="s">
        <v>35</v>
      </c>
      <c r="B21" s="61">
        <v>5</v>
      </c>
      <c r="C21" s="62" t="s">
        <v>19</v>
      </c>
      <c r="D21" s="54">
        <f t="shared" si="4"/>
        <v>50</v>
      </c>
      <c r="E21" s="64">
        <v>15</v>
      </c>
      <c r="F21" s="32">
        <v>15</v>
      </c>
      <c r="G21" s="65">
        <v>20</v>
      </c>
      <c r="H21" s="30"/>
      <c r="I21" s="30">
        <f t="shared" si="5"/>
        <v>1</v>
      </c>
      <c r="J21" s="34">
        <f t="shared" si="6"/>
        <v>3</v>
      </c>
      <c r="K21" s="35" t="str">
        <f t="shared" si="7"/>
        <v>#REF!/25</v>
      </c>
      <c r="L21" s="45">
        <v>1</v>
      </c>
      <c r="M21" s="36">
        <f t="shared" si="8"/>
        <v>1</v>
      </c>
      <c r="N21" s="37" t="str">
        <f>"#REF!/E22"</f>
        <v>#REF!/E22</v>
      </c>
      <c r="O21" s="38">
        <f>D21/25</f>
        <v>2</v>
      </c>
      <c r="P21" s="38" t="str">
        <f>"#REF!-P22"</f>
        <v>#REF!-P22</v>
      </c>
    </row>
    <row r="22" spans="1:16" s="60" customFormat="1" ht="12" customHeight="1" x14ac:dyDescent="0.3">
      <c r="A22" s="27" t="s">
        <v>36</v>
      </c>
      <c r="B22" s="61">
        <v>3</v>
      </c>
      <c r="C22" s="66" t="s">
        <v>19</v>
      </c>
      <c r="D22" s="54">
        <f t="shared" si="4"/>
        <v>30</v>
      </c>
      <c r="E22" s="30">
        <v>15</v>
      </c>
      <c r="F22" s="30">
        <v>5</v>
      </c>
      <c r="G22" s="30">
        <v>10</v>
      </c>
      <c r="H22" s="30"/>
      <c r="I22" s="30">
        <f t="shared" si="5"/>
        <v>1</v>
      </c>
      <c r="J22" s="34">
        <f t="shared" si="6"/>
        <v>1</v>
      </c>
      <c r="K22" s="35" t="str">
        <f t="shared" si="7"/>
        <v>#REF!/25</v>
      </c>
      <c r="L22" s="45">
        <v>1</v>
      </c>
      <c r="M22" s="36">
        <f t="shared" si="8"/>
        <v>1</v>
      </c>
      <c r="N22" s="67" t="str">
        <f>"#REF!/E23"</f>
        <v>#REF!/E23</v>
      </c>
      <c r="O22" s="38">
        <f>D22/25</f>
        <v>1.2</v>
      </c>
      <c r="P22" s="38" t="str">
        <f>"#REF!-P23"</f>
        <v>#REF!-P23</v>
      </c>
    </row>
    <row r="23" spans="1:16" s="60" customFormat="1" ht="12" customHeight="1" x14ac:dyDescent="0.3">
      <c r="A23" s="27" t="s">
        <v>37</v>
      </c>
      <c r="B23" s="61">
        <v>5</v>
      </c>
      <c r="C23" s="66" t="s">
        <v>19</v>
      </c>
      <c r="D23" s="54">
        <f t="shared" si="4"/>
        <v>60</v>
      </c>
      <c r="E23" s="30">
        <v>15</v>
      </c>
      <c r="F23" s="30">
        <v>15</v>
      </c>
      <c r="G23" s="30">
        <v>30</v>
      </c>
      <c r="H23" s="30"/>
      <c r="I23" s="30">
        <f t="shared" si="5"/>
        <v>1</v>
      </c>
      <c r="J23" s="34">
        <f t="shared" si="6"/>
        <v>3</v>
      </c>
      <c r="K23" s="35"/>
      <c r="L23" s="45"/>
      <c r="M23" s="36"/>
      <c r="N23" s="67"/>
      <c r="O23" s="38"/>
      <c r="P23" s="38"/>
    </row>
    <row r="24" spans="1:16" s="60" customFormat="1" ht="12" customHeight="1" x14ac:dyDescent="0.3">
      <c r="A24" s="27" t="s">
        <v>38</v>
      </c>
      <c r="B24" s="61">
        <v>2</v>
      </c>
      <c r="C24" s="66" t="s">
        <v>19</v>
      </c>
      <c r="D24" s="54">
        <f t="shared" si="4"/>
        <v>30</v>
      </c>
      <c r="E24" s="30">
        <v>15</v>
      </c>
      <c r="F24" s="30">
        <v>5</v>
      </c>
      <c r="G24" s="30">
        <v>10</v>
      </c>
      <c r="H24" s="30"/>
      <c r="I24" s="30">
        <f t="shared" si="5"/>
        <v>1</v>
      </c>
      <c r="J24" s="34">
        <f t="shared" si="6"/>
        <v>1</v>
      </c>
      <c r="K24" s="35"/>
      <c r="L24" s="45"/>
      <c r="M24" s="36"/>
      <c r="N24" s="67"/>
      <c r="O24" s="38"/>
      <c r="P24" s="38"/>
    </row>
    <row r="25" spans="1:16" s="40" customFormat="1" ht="12" customHeight="1" x14ac:dyDescent="0.3">
      <c r="A25" s="68" t="s">
        <v>39</v>
      </c>
      <c r="B25" s="58">
        <v>1</v>
      </c>
      <c r="C25" s="29" t="s">
        <v>19</v>
      </c>
      <c r="D25" s="54">
        <f t="shared" si="4"/>
        <v>15</v>
      </c>
      <c r="E25" s="30"/>
      <c r="F25" s="30"/>
      <c r="G25" s="30">
        <v>15</v>
      </c>
      <c r="H25" s="30"/>
      <c r="I25" s="30"/>
      <c r="J25" s="34">
        <f t="shared" si="6"/>
        <v>1</v>
      </c>
      <c r="K25" s="35" t="str">
        <f>"#REF!/25"</f>
        <v>#REF!/25</v>
      </c>
      <c r="L25" s="52">
        <v>0</v>
      </c>
      <c r="M25" s="36">
        <f>IF(G25&gt;0,1,0)</f>
        <v>1</v>
      </c>
      <c r="N25" s="37" t="str">
        <f>"#REF!/E25"</f>
        <v>#REF!/E25</v>
      </c>
      <c r="O25" s="38">
        <v>1</v>
      </c>
      <c r="P25" s="38" t="str">
        <f>"#REF!-P25"</f>
        <v>#REF!-P25</v>
      </c>
    </row>
    <row r="26" spans="1:16" s="25" customFormat="1" ht="12" customHeight="1" x14ac:dyDescent="0.3">
      <c r="A26" s="69" t="s">
        <v>29</v>
      </c>
      <c r="B26" s="47">
        <f>SUM(B17:B25)</f>
        <v>30</v>
      </c>
      <c r="C26" s="48">
        <f>COUNTIF(C17:C25,"e")</f>
        <v>2</v>
      </c>
      <c r="D26" s="49">
        <f t="shared" ref="D26:K26" si="9">SUM(D17:D25)</f>
        <v>335</v>
      </c>
      <c r="E26" s="49">
        <f t="shared" si="9"/>
        <v>135</v>
      </c>
      <c r="F26" s="49">
        <f t="shared" si="9"/>
        <v>65</v>
      </c>
      <c r="G26" s="49">
        <f t="shared" si="9"/>
        <v>135</v>
      </c>
      <c r="H26" s="49">
        <f t="shared" si="9"/>
        <v>0</v>
      </c>
      <c r="I26" s="49">
        <f t="shared" si="9"/>
        <v>9</v>
      </c>
      <c r="J26" s="47">
        <f t="shared" si="9"/>
        <v>14</v>
      </c>
      <c r="K26" s="35">
        <f t="shared" si="9"/>
        <v>0</v>
      </c>
      <c r="L26" s="36"/>
      <c r="M26" s="36"/>
      <c r="N26" s="37"/>
      <c r="O26" s="38"/>
      <c r="P26" s="38"/>
    </row>
    <row r="27" spans="1:16" s="25" customFormat="1" ht="12" customHeight="1" x14ac:dyDescent="0.3">
      <c r="A27" s="2" t="s">
        <v>40</v>
      </c>
      <c r="B27" s="2"/>
      <c r="C27" s="2"/>
      <c r="D27" s="2"/>
      <c r="E27" s="2"/>
      <c r="F27" s="2"/>
      <c r="G27" s="2"/>
      <c r="H27" s="2"/>
      <c r="I27" s="2"/>
      <c r="J27" s="2"/>
      <c r="K27" s="35"/>
      <c r="L27" s="36"/>
      <c r="M27" s="36"/>
      <c r="N27" s="37"/>
      <c r="O27" s="38"/>
      <c r="P27" s="38"/>
    </row>
    <row r="28" spans="1:16" s="25" customFormat="1" ht="12" customHeight="1" x14ac:dyDescent="0.3">
      <c r="A28" s="27" t="s">
        <v>41</v>
      </c>
      <c r="B28" s="61">
        <v>2</v>
      </c>
      <c r="C28" s="70" t="s">
        <v>19</v>
      </c>
      <c r="D28" s="30">
        <f t="shared" ref="D28:D33" si="10">SUM(E28:H28)</f>
        <v>30</v>
      </c>
      <c r="E28" s="30">
        <v>15</v>
      </c>
      <c r="F28" s="30">
        <v>5</v>
      </c>
      <c r="G28" s="71">
        <v>10</v>
      </c>
      <c r="H28" s="30"/>
      <c r="I28" s="30">
        <f t="shared" ref="I28:I33" si="11">ROUNDUP(E28/15,0)</f>
        <v>1</v>
      </c>
      <c r="J28" s="34">
        <f t="shared" ref="J28:J33" si="12">ROUNDUP((F28+G28+H28)/15,0)</f>
        <v>1</v>
      </c>
      <c r="K28" s="35" t="str">
        <f>"#REF!/25"</f>
        <v>#REF!/25</v>
      </c>
      <c r="L28" s="36">
        <v>0</v>
      </c>
      <c r="M28" s="36">
        <f>IF(G28&gt;0,1,0)</f>
        <v>1</v>
      </c>
      <c r="N28" s="37" t="str">
        <f>"#REF!/E27"</f>
        <v>#REF!/E27</v>
      </c>
      <c r="O28" s="38">
        <v>2.6</v>
      </c>
      <c r="P28" s="38" t="str">
        <f>"#REF!-P27"</f>
        <v>#REF!-P27</v>
      </c>
    </row>
    <row r="29" spans="1:16" s="25" customFormat="1" ht="12" customHeight="1" x14ac:dyDescent="0.3">
      <c r="A29" s="27" t="s">
        <v>42</v>
      </c>
      <c r="B29" s="61">
        <v>4</v>
      </c>
      <c r="C29" s="70" t="s">
        <v>24</v>
      </c>
      <c r="D29" s="30">
        <f t="shared" si="10"/>
        <v>45</v>
      </c>
      <c r="E29" s="30">
        <v>15</v>
      </c>
      <c r="F29" s="30">
        <v>10</v>
      </c>
      <c r="G29" s="71">
        <v>20</v>
      </c>
      <c r="H29" s="30"/>
      <c r="I29" s="30">
        <f t="shared" si="11"/>
        <v>1</v>
      </c>
      <c r="J29" s="34">
        <f t="shared" si="12"/>
        <v>2</v>
      </c>
      <c r="K29" s="35"/>
      <c r="L29" s="36"/>
      <c r="M29" s="36"/>
      <c r="N29" s="37"/>
      <c r="O29" s="38"/>
      <c r="P29" s="38"/>
    </row>
    <row r="30" spans="1:16" s="25" customFormat="1" ht="12" customHeight="1" x14ac:dyDescent="0.3">
      <c r="A30" s="27" t="s">
        <v>43</v>
      </c>
      <c r="B30" s="61">
        <v>3</v>
      </c>
      <c r="C30" s="70" t="s">
        <v>24</v>
      </c>
      <c r="D30" s="30">
        <f t="shared" si="10"/>
        <v>30</v>
      </c>
      <c r="E30" s="30">
        <v>15</v>
      </c>
      <c r="F30" s="30">
        <v>5</v>
      </c>
      <c r="G30" s="71">
        <v>10</v>
      </c>
      <c r="H30" s="30"/>
      <c r="I30" s="30">
        <f t="shared" si="11"/>
        <v>1</v>
      </c>
      <c r="J30" s="34">
        <f t="shared" si="12"/>
        <v>1</v>
      </c>
      <c r="K30" s="35"/>
      <c r="L30" s="36"/>
      <c r="M30" s="36"/>
      <c r="N30" s="37"/>
      <c r="O30" s="38"/>
      <c r="P30" s="38"/>
    </row>
    <row r="31" spans="1:16" s="25" customFormat="1" ht="12" customHeight="1" x14ac:dyDescent="0.3">
      <c r="A31" s="27" t="s">
        <v>44</v>
      </c>
      <c r="B31" s="61">
        <v>2</v>
      </c>
      <c r="C31" s="70" t="s">
        <v>19</v>
      </c>
      <c r="D31" s="30">
        <f t="shared" si="10"/>
        <v>30</v>
      </c>
      <c r="E31" s="30"/>
      <c r="F31" s="30">
        <v>10</v>
      </c>
      <c r="G31" s="71">
        <v>20</v>
      </c>
      <c r="H31" s="30"/>
      <c r="I31" s="30">
        <f t="shared" si="11"/>
        <v>0</v>
      </c>
      <c r="J31" s="34">
        <f t="shared" si="12"/>
        <v>2</v>
      </c>
      <c r="K31" s="35"/>
      <c r="L31" s="36"/>
      <c r="M31" s="36"/>
      <c r="N31" s="37"/>
      <c r="O31" s="38"/>
      <c r="P31" s="38"/>
    </row>
    <row r="32" spans="1:16" s="25" customFormat="1" ht="12" customHeight="1" x14ac:dyDescent="0.3">
      <c r="A32" s="27" t="s">
        <v>45</v>
      </c>
      <c r="B32" s="61">
        <v>2</v>
      </c>
      <c r="C32" s="70" t="s">
        <v>19</v>
      </c>
      <c r="D32" s="30">
        <f t="shared" si="10"/>
        <v>30</v>
      </c>
      <c r="E32" s="30">
        <v>15</v>
      </c>
      <c r="F32" s="30">
        <v>5</v>
      </c>
      <c r="G32" s="71">
        <v>10</v>
      </c>
      <c r="H32" s="30"/>
      <c r="I32" s="30">
        <f t="shared" si="11"/>
        <v>1</v>
      </c>
      <c r="J32" s="34">
        <f t="shared" si="12"/>
        <v>1</v>
      </c>
      <c r="K32" s="35"/>
      <c r="L32" s="36"/>
      <c r="M32" s="36"/>
      <c r="N32" s="37"/>
      <c r="O32" s="38"/>
      <c r="P32" s="38"/>
    </row>
    <row r="33" spans="1:17" s="25" customFormat="1" ht="12" customHeight="1" x14ac:dyDescent="0.3">
      <c r="A33" s="68" t="s">
        <v>46</v>
      </c>
      <c r="B33" s="61">
        <v>2</v>
      </c>
      <c r="C33" s="29" t="s">
        <v>19</v>
      </c>
      <c r="D33" s="30">
        <f t="shared" si="10"/>
        <v>30</v>
      </c>
      <c r="E33" s="34"/>
      <c r="F33" s="30"/>
      <c r="G33" s="30">
        <v>30</v>
      </c>
      <c r="H33" s="30"/>
      <c r="I33" s="30">
        <f t="shared" si="11"/>
        <v>0</v>
      </c>
      <c r="J33" s="34">
        <f t="shared" si="12"/>
        <v>2</v>
      </c>
      <c r="K33" s="35" t="str">
        <f>"#REF!/25"</f>
        <v>#REF!/25</v>
      </c>
      <c r="L33" s="36">
        <v>0</v>
      </c>
      <c r="M33" s="36">
        <f>IF(G33&gt;0,1,0)</f>
        <v>1</v>
      </c>
      <c r="N33" s="37" t="str">
        <f>"#REF!/E31"</f>
        <v>#REF!/E31</v>
      </c>
      <c r="O33" s="38">
        <v>2.2000000000000002</v>
      </c>
      <c r="P33" s="38" t="str">
        <f>"#REF!-P31"</f>
        <v>#REF!-P31</v>
      </c>
    </row>
    <row r="34" spans="1:17" s="25" customFormat="1" ht="12" customHeight="1" x14ac:dyDescent="0.3">
      <c r="A34" s="27" t="s">
        <v>47</v>
      </c>
      <c r="B34" s="61">
        <v>15</v>
      </c>
      <c r="C34" s="70" t="s">
        <v>24</v>
      </c>
      <c r="D34" s="30"/>
      <c r="E34" s="34"/>
      <c r="F34" s="34"/>
      <c r="G34" s="72"/>
      <c r="H34" s="34"/>
      <c r="I34" s="30"/>
      <c r="J34" s="34"/>
      <c r="K34" s="35" t="str">
        <f>"#REF!/25"</f>
        <v>#REF!/25</v>
      </c>
      <c r="L34" s="36">
        <v>0</v>
      </c>
      <c r="M34" s="36">
        <f>IF(G34&gt;0,1,0)</f>
        <v>0</v>
      </c>
      <c r="N34" s="37" t="str">
        <f>"#REF!/E32"</f>
        <v>#REF!/E32</v>
      </c>
      <c r="O34" s="38">
        <f>D34/25</f>
        <v>0</v>
      </c>
      <c r="P34" s="38" t="str">
        <f>"#REF!-P32"</f>
        <v>#REF!-P32</v>
      </c>
    </row>
    <row r="35" spans="1:17" s="25" customFormat="1" ht="12" customHeight="1" x14ac:dyDescent="0.3">
      <c r="A35" s="73" t="s">
        <v>29</v>
      </c>
      <c r="B35" s="74">
        <f>SUM(B28:B34)</f>
        <v>30</v>
      </c>
      <c r="C35" s="75">
        <f>COUNTIF(C28:C34,"e")</f>
        <v>3</v>
      </c>
      <c r="D35" s="76">
        <f>SUM(D28:D34)</f>
        <v>195</v>
      </c>
      <c r="E35" s="76">
        <f>SUM(E28:E34)</f>
        <v>60</v>
      </c>
      <c r="F35" s="76">
        <f>SUM(F28:F34)</f>
        <v>35</v>
      </c>
      <c r="G35" s="76">
        <f>SUM(G28:G34)</f>
        <v>100</v>
      </c>
      <c r="H35" s="76"/>
      <c r="I35" s="76">
        <f>SUM(I28:I34)</f>
        <v>4</v>
      </c>
      <c r="J35" s="76">
        <f>SUM(J28:J34)</f>
        <v>9</v>
      </c>
      <c r="K35" s="35">
        <f>SUM(K28:K34)</f>
        <v>0</v>
      </c>
      <c r="L35" s="36"/>
      <c r="M35" s="36"/>
      <c r="N35" s="37"/>
      <c r="O35" s="38"/>
      <c r="P35" s="38"/>
    </row>
    <row r="36" spans="1:17" s="25" customFormat="1" ht="12" customHeight="1" x14ac:dyDescent="0.3">
      <c r="A36" s="77" t="s">
        <v>48</v>
      </c>
      <c r="B36" s="78">
        <f>B15+B26+B35</f>
        <v>90</v>
      </c>
      <c r="C36" s="79"/>
      <c r="D36" s="74">
        <f>D15+D26+D35</f>
        <v>900</v>
      </c>
      <c r="E36" s="74">
        <f>E15+E26+E35</f>
        <v>345</v>
      </c>
      <c r="F36" s="74">
        <f>F15+F26+F35</f>
        <v>165</v>
      </c>
      <c r="G36" s="74">
        <f>G15+G26+G35</f>
        <v>390</v>
      </c>
      <c r="H36" s="74">
        <f>H15+H26+H35</f>
        <v>0</v>
      </c>
      <c r="I36" s="80"/>
      <c r="J36" s="81"/>
      <c r="K36" s="82"/>
      <c r="L36" s="83"/>
      <c r="M36" s="83"/>
      <c r="N36" s="84"/>
      <c r="O36" s="83"/>
      <c r="P36" s="83"/>
      <c r="Q36" s="84"/>
    </row>
    <row r="37" spans="1:17" s="84" customFormat="1" ht="13.8" x14ac:dyDescent="0.25">
      <c r="A37" s="85" t="s">
        <v>49</v>
      </c>
      <c r="B37" s="86"/>
      <c r="C37" s="87"/>
      <c r="D37" s="88"/>
      <c r="E37" s="89">
        <f>(E36/D36)*100</f>
        <v>38.333333333333336</v>
      </c>
      <c r="F37" s="89">
        <f>(F36/D36)*100</f>
        <v>18.333333333333332</v>
      </c>
      <c r="G37" s="89">
        <f>(G36/D36)*100</f>
        <v>43.333333333333336</v>
      </c>
      <c r="H37" s="89">
        <f>(H36/D36)*100</f>
        <v>0</v>
      </c>
      <c r="I37" s="90"/>
      <c r="J37" s="81"/>
      <c r="K37" s="82"/>
      <c r="L37" s="83"/>
      <c r="M37" s="83"/>
      <c r="O37" s="83"/>
      <c r="P37" s="83"/>
    </row>
    <row r="38" spans="1:17" s="101" customFormat="1" ht="13.8" x14ac:dyDescent="0.3">
      <c r="A38" s="91" t="s">
        <v>50</v>
      </c>
      <c r="B38" s="92"/>
      <c r="C38" s="93"/>
      <c r="D38" s="94"/>
      <c r="E38" s="95"/>
      <c r="F38" s="96"/>
      <c r="G38" s="97"/>
      <c r="H38" s="98"/>
      <c r="I38" s="99"/>
      <c r="J38" s="99"/>
      <c r="K38" s="100"/>
      <c r="L38" s="9"/>
      <c r="M38" s="9"/>
      <c r="O38" s="9"/>
      <c r="P38" s="9"/>
    </row>
    <row r="39" spans="1:17" x14ac:dyDescent="0.25">
      <c r="J39" s="102"/>
    </row>
    <row r="40" spans="1:17" ht="13.8" x14ac:dyDescent="0.25">
      <c r="A40" s="103" t="s">
        <v>51</v>
      </c>
      <c r="B40" s="104"/>
      <c r="C40" s="104"/>
      <c r="D40" s="104"/>
      <c r="E40" s="104"/>
      <c r="F40" s="104"/>
      <c r="G40" s="104"/>
      <c r="H40" s="104"/>
      <c r="I40" s="104"/>
      <c r="J40" s="105"/>
    </row>
    <row r="41" spans="1:17" ht="15" customHeight="1" x14ac:dyDescent="0.25">
      <c r="A41" s="106" t="s">
        <v>52</v>
      </c>
      <c r="B41" s="107">
        <v>2</v>
      </c>
      <c r="C41" s="70" t="s">
        <v>19</v>
      </c>
      <c r="D41" s="34">
        <v>30</v>
      </c>
      <c r="E41" s="31">
        <v>15</v>
      </c>
      <c r="F41" s="32">
        <v>5</v>
      </c>
      <c r="G41" s="32">
        <v>10</v>
      </c>
      <c r="H41" s="108"/>
      <c r="I41" s="34">
        <f>E41/15</f>
        <v>1</v>
      </c>
      <c r="J41" s="34">
        <f>ROUNDUP((F41+G41+H41)/15,0)</f>
        <v>1</v>
      </c>
    </row>
    <row r="42" spans="1:17" ht="13.5" customHeight="1" x14ac:dyDescent="0.25">
      <c r="A42" s="106" t="s">
        <v>53</v>
      </c>
      <c r="B42" s="107">
        <v>2</v>
      </c>
      <c r="C42" s="70" t="s">
        <v>19</v>
      </c>
      <c r="D42" s="34">
        <v>30</v>
      </c>
      <c r="E42" s="31">
        <v>15</v>
      </c>
      <c r="F42" s="32">
        <v>5</v>
      </c>
      <c r="G42" s="32">
        <v>10</v>
      </c>
      <c r="H42" s="108"/>
      <c r="I42" s="34">
        <f>E42/15</f>
        <v>1</v>
      </c>
      <c r="J42" s="34">
        <f>ROUNDUP((F42+G42+H42)/15,0)</f>
        <v>1</v>
      </c>
    </row>
    <row r="43" spans="1:17" ht="13.5" customHeight="1" x14ac:dyDescent="0.25">
      <c r="A43" s="106" t="s">
        <v>54</v>
      </c>
      <c r="B43" s="53">
        <v>2</v>
      </c>
      <c r="C43" s="70" t="s">
        <v>19</v>
      </c>
      <c r="D43" s="34">
        <v>30</v>
      </c>
      <c r="E43" s="31">
        <v>15</v>
      </c>
      <c r="F43" s="32">
        <v>5</v>
      </c>
      <c r="G43" s="32">
        <v>10</v>
      </c>
      <c r="H43" s="108"/>
      <c r="I43" s="34">
        <f>E43/15</f>
        <v>1</v>
      </c>
      <c r="J43" s="34">
        <f>ROUNDUP((F43+G43+H43)/15,0)</f>
        <v>1</v>
      </c>
    </row>
    <row r="44" spans="1:17" ht="13.8" x14ac:dyDescent="0.25">
      <c r="A44" s="109" t="s">
        <v>55</v>
      </c>
      <c r="B44" s="110"/>
      <c r="C44" s="110"/>
      <c r="D44" s="110"/>
      <c r="E44" s="111"/>
      <c r="F44" s="111"/>
      <c r="G44" s="111"/>
      <c r="H44" s="111"/>
      <c r="I44" s="111"/>
      <c r="J44" s="112"/>
    </row>
    <row r="45" spans="1:17" ht="13.8" x14ac:dyDescent="0.25">
      <c r="A45" s="106" t="s">
        <v>56</v>
      </c>
      <c r="B45" s="53">
        <v>2</v>
      </c>
      <c r="C45" s="70" t="s">
        <v>19</v>
      </c>
      <c r="D45" s="34">
        <f>SUM(E45:H45)</f>
        <v>30</v>
      </c>
      <c r="E45" s="31">
        <v>15</v>
      </c>
      <c r="F45" s="32">
        <v>5</v>
      </c>
      <c r="G45" s="32">
        <v>10</v>
      </c>
      <c r="H45" s="34"/>
      <c r="I45" s="34">
        <f>E45/15</f>
        <v>1</v>
      </c>
      <c r="J45" s="34">
        <f>ROUNDUP((F45+G45+H45)/15,0)</f>
        <v>1</v>
      </c>
    </row>
    <row r="46" spans="1:17" ht="13.8" x14ac:dyDescent="0.25">
      <c r="A46" s="106" t="s">
        <v>57</v>
      </c>
      <c r="B46" s="53">
        <v>2</v>
      </c>
      <c r="C46" s="70" t="s">
        <v>19</v>
      </c>
      <c r="D46" s="34">
        <f>SUM(E46:H46)</f>
        <v>30</v>
      </c>
      <c r="E46" s="31">
        <v>15</v>
      </c>
      <c r="F46" s="32">
        <v>5</v>
      </c>
      <c r="G46" s="32">
        <v>10</v>
      </c>
      <c r="H46" s="34"/>
      <c r="I46" s="34">
        <f>E46/15</f>
        <v>1</v>
      </c>
      <c r="J46" s="34">
        <f>ROUNDUP((F46+G46+H46)/15,0)</f>
        <v>1</v>
      </c>
    </row>
    <row r="47" spans="1:17" ht="13.5" customHeight="1" x14ac:dyDescent="0.25">
      <c r="A47" s="106" t="s">
        <v>58</v>
      </c>
      <c r="B47" s="53">
        <v>2</v>
      </c>
      <c r="C47" s="70" t="s">
        <v>19</v>
      </c>
      <c r="D47" s="34">
        <v>30</v>
      </c>
      <c r="E47" s="31">
        <v>15</v>
      </c>
      <c r="F47" s="32">
        <v>5</v>
      </c>
      <c r="G47" s="32">
        <v>10</v>
      </c>
      <c r="H47" s="108"/>
      <c r="I47" s="34">
        <f>E47/15</f>
        <v>1</v>
      </c>
      <c r="J47" s="34">
        <f>ROUNDUP((F47+G47+H47)/15,0)</f>
        <v>1</v>
      </c>
    </row>
    <row r="48" spans="1:17" ht="13.8" x14ac:dyDescent="0.25">
      <c r="A48" s="113" t="s">
        <v>41</v>
      </c>
      <c r="B48" s="114"/>
      <c r="C48" s="114"/>
      <c r="D48" s="114"/>
      <c r="E48" s="115"/>
      <c r="F48" s="115"/>
      <c r="G48" s="115"/>
      <c r="H48" s="115"/>
      <c r="I48" s="115"/>
      <c r="J48" s="116"/>
    </row>
    <row r="49" spans="1:10" ht="13.8" x14ac:dyDescent="0.25">
      <c r="A49" s="106" t="s">
        <v>59</v>
      </c>
      <c r="B49" s="53">
        <v>2</v>
      </c>
      <c r="C49" s="70" t="s">
        <v>19</v>
      </c>
      <c r="D49" s="34">
        <f>SUM(E49:G49)</f>
        <v>30</v>
      </c>
      <c r="E49" s="31">
        <v>15</v>
      </c>
      <c r="F49" s="32">
        <v>5</v>
      </c>
      <c r="G49" s="32">
        <v>10</v>
      </c>
      <c r="H49" s="34"/>
      <c r="I49" s="34">
        <f>E49/15</f>
        <v>1</v>
      </c>
      <c r="J49" s="34">
        <f>ROUNDUP((F49+G49+H49)/15,0)</f>
        <v>1</v>
      </c>
    </row>
    <row r="50" spans="1:10" ht="13.8" x14ac:dyDescent="0.25">
      <c r="A50" s="106" t="s">
        <v>60</v>
      </c>
      <c r="B50" s="53">
        <v>2</v>
      </c>
      <c r="C50" s="70" t="s">
        <v>19</v>
      </c>
      <c r="D50" s="34">
        <f>SUM(E50:G50)</f>
        <v>30</v>
      </c>
      <c r="E50" s="31">
        <v>15</v>
      </c>
      <c r="F50" s="32">
        <v>5</v>
      </c>
      <c r="G50" s="32">
        <v>10</v>
      </c>
      <c r="H50" s="34"/>
      <c r="I50" s="34">
        <f>E50/15</f>
        <v>1</v>
      </c>
      <c r="J50" s="34">
        <f>ROUNDUP((F50+G50+H50)/15,0)</f>
        <v>1</v>
      </c>
    </row>
    <row r="51" spans="1:10" ht="13.8" x14ac:dyDescent="0.25">
      <c r="A51" s="106" t="s">
        <v>61</v>
      </c>
      <c r="B51" s="53">
        <v>2</v>
      </c>
      <c r="C51" s="70" t="s">
        <v>19</v>
      </c>
      <c r="D51" s="34">
        <f>SUM(E51:G51)</f>
        <v>30</v>
      </c>
      <c r="E51" s="31">
        <v>15</v>
      </c>
      <c r="F51" s="32">
        <v>5</v>
      </c>
      <c r="G51" s="32">
        <v>10</v>
      </c>
      <c r="H51" s="34"/>
      <c r="I51" s="34">
        <f>E51/15</f>
        <v>1</v>
      </c>
      <c r="J51" s="34">
        <f>ROUNDUP((F51+G51+H51)/15,0)</f>
        <v>1</v>
      </c>
    </row>
    <row r="52" spans="1:10" ht="13.8" x14ac:dyDescent="0.25">
      <c r="A52" s="106" t="s">
        <v>62</v>
      </c>
      <c r="B52" s="53">
        <v>2</v>
      </c>
      <c r="C52" s="70" t="s">
        <v>19</v>
      </c>
      <c r="D52" s="34">
        <f>SUM(E52:G52)</f>
        <v>30</v>
      </c>
      <c r="E52" s="31">
        <v>15</v>
      </c>
      <c r="F52" s="32">
        <v>5</v>
      </c>
      <c r="G52" s="32">
        <v>10</v>
      </c>
      <c r="H52" s="34"/>
      <c r="I52" s="34">
        <f>E52/15</f>
        <v>1</v>
      </c>
      <c r="J52" s="34">
        <f>ROUNDUP((F52+G52+H52)/15,0)</f>
        <v>1</v>
      </c>
    </row>
    <row r="53" spans="1:10" x14ac:dyDescent="0.25">
      <c r="J53" s="102"/>
    </row>
    <row r="54" spans="1:10" x14ac:dyDescent="0.25">
      <c r="J54" s="102"/>
    </row>
    <row r="55" spans="1:10" x14ac:dyDescent="0.25">
      <c r="J55" s="102"/>
    </row>
    <row r="56" spans="1:10" x14ac:dyDescent="0.25">
      <c r="J56" s="102"/>
    </row>
    <row r="57" spans="1:10" x14ac:dyDescent="0.25">
      <c r="J57" s="102"/>
    </row>
    <row r="58" spans="1:10" x14ac:dyDescent="0.25">
      <c r="J58" s="102"/>
    </row>
    <row r="59" spans="1:10" x14ac:dyDescent="0.25">
      <c r="J59" s="102"/>
    </row>
    <row r="60" spans="1:10" x14ac:dyDescent="0.25">
      <c r="J60" s="102"/>
    </row>
    <row r="61" spans="1:10" x14ac:dyDescent="0.25">
      <c r="J61" s="102"/>
    </row>
    <row r="62" spans="1:10" x14ac:dyDescent="0.25">
      <c r="J62" s="102"/>
    </row>
    <row r="63" spans="1:10" x14ac:dyDescent="0.25">
      <c r="J63" s="102"/>
    </row>
    <row r="64" spans="1:10" x14ac:dyDescent="0.25">
      <c r="J64" s="102"/>
    </row>
    <row r="65" spans="10:10" x14ac:dyDescent="0.25">
      <c r="J65" s="102"/>
    </row>
    <row r="66" spans="10:10" x14ac:dyDescent="0.25">
      <c r="J66" s="102"/>
    </row>
    <row r="67" spans="10:10" x14ac:dyDescent="0.25">
      <c r="J67" s="102"/>
    </row>
    <row r="68" spans="10:10" x14ac:dyDescent="0.25">
      <c r="J68" s="102"/>
    </row>
    <row r="69" spans="10:10" x14ac:dyDescent="0.25">
      <c r="J69" s="102"/>
    </row>
    <row r="70" spans="10:10" x14ac:dyDescent="0.25">
      <c r="J70" s="102"/>
    </row>
    <row r="71" spans="10:10" x14ac:dyDescent="0.25">
      <c r="J71" s="102"/>
    </row>
    <row r="72" spans="10:10" x14ac:dyDescent="0.25">
      <c r="J72" s="102"/>
    </row>
    <row r="73" spans="10:10" x14ac:dyDescent="0.25">
      <c r="J73" s="102"/>
    </row>
    <row r="74" spans="10:10" x14ac:dyDescent="0.25">
      <c r="J74" s="102"/>
    </row>
    <row r="75" spans="10:10" x14ac:dyDescent="0.25">
      <c r="J75" s="102"/>
    </row>
    <row r="76" spans="10:10" x14ac:dyDescent="0.25">
      <c r="J76" s="102"/>
    </row>
    <row r="77" spans="10:10" x14ac:dyDescent="0.25">
      <c r="J77" s="102"/>
    </row>
    <row r="78" spans="10:10" x14ac:dyDescent="0.25">
      <c r="J78" s="102"/>
    </row>
    <row r="79" spans="10:10" x14ac:dyDescent="0.25">
      <c r="J79" s="102"/>
    </row>
    <row r="80" spans="10:10" x14ac:dyDescent="0.25">
      <c r="J80" s="102"/>
    </row>
    <row r="81" spans="10:10" x14ac:dyDescent="0.25">
      <c r="J81" s="102"/>
    </row>
    <row r="82" spans="10:10" x14ac:dyDescent="0.25">
      <c r="J82" s="102"/>
    </row>
    <row r="83" spans="10:10" x14ac:dyDescent="0.25">
      <c r="J83" s="102"/>
    </row>
    <row r="84" spans="10:10" x14ac:dyDescent="0.25">
      <c r="J84" s="102"/>
    </row>
    <row r="85" spans="10:10" x14ac:dyDescent="0.25">
      <c r="J85" s="102"/>
    </row>
    <row r="86" spans="10:10" x14ac:dyDescent="0.25">
      <c r="J86" s="102"/>
    </row>
    <row r="87" spans="10:10" x14ac:dyDescent="0.25">
      <c r="J87" s="102"/>
    </row>
    <row r="88" spans="10:10" x14ac:dyDescent="0.25">
      <c r="J88" s="102"/>
    </row>
    <row r="89" spans="10:10" x14ac:dyDescent="0.25">
      <c r="J89" s="102"/>
    </row>
    <row r="90" spans="10:10" x14ac:dyDescent="0.25">
      <c r="J90" s="102"/>
    </row>
    <row r="91" spans="10:10" x14ac:dyDescent="0.25">
      <c r="J91" s="102"/>
    </row>
    <row r="92" spans="10:10" x14ac:dyDescent="0.25">
      <c r="J92" s="102"/>
    </row>
    <row r="93" spans="10:10" x14ac:dyDescent="0.25">
      <c r="J93" s="102"/>
    </row>
    <row r="94" spans="10:10" x14ac:dyDescent="0.25">
      <c r="J94" s="102"/>
    </row>
    <row r="95" spans="10:10" x14ac:dyDescent="0.25">
      <c r="J95" s="102"/>
    </row>
    <row r="96" spans="10:10" x14ac:dyDescent="0.25">
      <c r="J96" s="102"/>
    </row>
    <row r="97" spans="10:10" x14ac:dyDescent="0.25">
      <c r="J97" s="102"/>
    </row>
    <row r="98" spans="10:10" x14ac:dyDescent="0.25">
      <c r="J98" s="102"/>
    </row>
    <row r="99" spans="10:10" x14ac:dyDescent="0.25">
      <c r="J99" s="102"/>
    </row>
    <row r="100" spans="10:10" x14ac:dyDescent="0.25">
      <c r="J100" s="102"/>
    </row>
    <row r="101" spans="10:10" x14ac:dyDescent="0.25">
      <c r="J101" s="102"/>
    </row>
    <row r="102" spans="10:10" x14ac:dyDescent="0.25">
      <c r="J102" s="102"/>
    </row>
    <row r="103" spans="10:10" x14ac:dyDescent="0.25">
      <c r="J103" s="102"/>
    </row>
    <row r="104" spans="10:10" x14ac:dyDescent="0.25">
      <c r="J104" s="102"/>
    </row>
    <row r="105" spans="10:10" x14ac:dyDescent="0.25">
      <c r="J105" s="102"/>
    </row>
    <row r="106" spans="10:10" x14ac:dyDescent="0.25">
      <c r="J106" s="102"/>
    </row>
    <row r="107" spans="10:10" x14ac:dyDescent="0.25">
      <c r="J107" s="102"/>
    </row>
    <row r="108" spans="10:10" x14ac:dyDescent="0.25">
      <c r="J108" s="102"/>
    </row>
    <row r="109" spans="10:10" x14ac:dyDescent="0.25">
      <c r="J109" s="102"/>
    </row>
    <row r="110" spans="10:10" x14ac:dyDescent="0.25">
      <c r="J110" s="102"/>
    </row>
    <row r="111" spans="10:10" x14ac:dyDescent="0.25">
      <c r="J111" s="102"/>
    </row>
    <row r="112" spans="10:10" x14ac:dyDescent="0.25">
      <c r="J112" s="102"/>
    </row>
    <row r="113" spans="10:10" x14ac:dyDescent="0.25">
      <c r="J113" s="102"/>
    </row>
    <row r="114" spans="10:10" x14ac:dyDescent="0.25">
      <c r="J114" s="102"/>
    </row>
    <row r="115" spans="10:10" x14ac:dyDescent="0.25">
      <c r="J115" s="102"/>
    </row>
    <row r="116" spans="10:10" x14ac:dyDescent="0.25">
      <c r="J116" s="102"/>
    </row>
    <row r="117" spans="10:10" x14ac:dyDescent="0.25">
      <c r="J117" s="102"/>
    </row>
    <row r="118" spans="10:10" x14ac:dyDescent="0.25">
      <c r="J118" s="102"/>
    </row>
    <row r="119" spans="10:10" x14ac:dyDescent="0.25">
      <c r="J119" s="102"/>
    </row>
    <row r="120" spans="10:10" x14ac:dyDescent="0.25">
      <c r="J120" s="102"/>
    </row>
    <row r="121" spans="10:10" x14ac:dyDescent="0.25">
      <c r="J121" s="102"/>
    </row>
    <row r="122" spans="10:10" x14ac:dyDescent="0.25">
      <c r="J122" s="102"/>
    </row>
    <row r="123" spans="10:10" x14ac:dyDescent="0.25">
      <c r="J123" s="102"/>
    </row>
    <row r="124" spans="10:10" x14ac:dyDescent="0.25">
      <c r="J124" s="102"/>
    </row>
    <row r="125" spans="10:10" x14ac:dyDescent="0.25">
      <c r="J125" s="102"/>
    </row>
  </sheetData>
  <mergeCells count="5">
    <mergeCell ref="A1:J1"/>
    <mergeCell ref="A2:J2"/>
    <mergeCell ref="A5:J5"/>
    <mergeCell ref="A16:J16"/>
    <mergeCell ref="A27:J27"/>
  </mergeCells>
  <pageMargins left="0" right="0" top="0.44027777777777799" bottom="0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3" zoomScale="120" zoomScaleNormal="120" workbookViewId="0">
      <selection activeCell="M11" sqref="M11"/>
    </sheetView>
  </sheetViews>
  <sheetFormatPr defaultColWidth="8.5546875" defaultRowHeight="13.2" x14ac:dyDescent="0.25"/>
  <cols>
    <col min="1" max="1" width="39.109375" customWidth="1"/>
    <col min="2" max="2" width="4.6640625" customWidth="1"/>
    <col min="3" max="4" width="4.44140625" customWidth="1"/>
    <col min="5" max="5" width="3.5546875" customWidth="1"/>
    <col min="6" max="6" width="3.33203125" customWidth="1"/>
    <col min="7" max="7" width="4.44140625" customWidth="1"/>
    <col min="8" max="8" width="3.6640625" customWidth="1"/>
    <col min="9" max="9" width="4.5546875" customWidth="1"/>
    <col min="10" max="10" width="6.109375" customWidth="1"/>
  </cols>
  <sheetData>
    <row r="1" spans="1:10" ht="24" customHeight="1" x14ac:dyDescent="0.25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</row>
    <row r="2" spans="1:10" ht="79.8" x14ac:dyDescent="0.25">
      <c r="A2" s="18" t="s">
        <v>2</v>
      </c>
      <c r="B2" s="19" t="s">
        <v>3</v>
      </c>
      <c r="C2" s="20" t="s">
        <v>4</v>
      </c>
      <c r="D2" s="20" t="s">
        <v>5</v>
      </c>
      <c r="E2" s="21" t="s">
        <v>6</v>
      </c>
      <c r="F2" s="22" t="s">
        <v>7</v>
      </c>
      <c r="G2" s="22" t="s">
        <v>8</v>
      </c>
      <c r="H2" s="20" t="s">
        <v>9</v>
      </c>
      <c r="I2" s="21" t="s">
        <v>10</v>
      </c>
      <c r="J2" s="21" t="s">
        <v>11</v>
      </c>
    </row>
    <row r="3" spans="1:10" x14ac:dyDescent="0.25">
      <c r="A3" s="4" t="s">
        <v>17</v>
      </c>
      <c r="B3" s="4"/>
      <c r="C3" s="4"/>
      <c r="D3" s="4"/>
      <c r="E3" s="4"/>
      <c r="F3" s="4"/>
      <c r="G3" s="4"/>
      <c r="H3" s="4"/>
      <c r="I3" s="4"/>
      <c r="J3" s="4"/>
    </row>
    <row r="4" spans="1:10" ht="12" customHeight="1" x14ac:dyDescent="0.35">
      <c r="A4" s="27" t="s">
        <v>21</v>
      </c>
      <c r="B4" s="28">
        <v>2</v>
      </c>
      <c r="C4" s="29" t="s">
        <v>19</v>
      </c>
      <c r="D4" s="30">
        <f>SUM(E4:H4)</f>
        <v>30</v>
      </c>
      <c r="E4" s="31">
        <v>15</v>
      </c>
      <c r="F4" s="32">
        <v>5</v>
      </c>
      <c r="G4" s="32">
        <v>10</v>
      </c>
      <c r="H4" s="33"/>
      <c r="I4" s="30">
        <f>ROUNDUP(E4/15,0)</f>
        <v>1</v>
      </c>
      <c r="J4" s="34">
        <f>ROUNDUP((F4+G4+H4)/15,0)</f>
        <v>1</v>
      </c>
    </row>
    <row r="5" spans="1:10" ht="13.5" customHeight="1" x14ac:dyDescent="0.35">
      <c r="A5" s="27" t="s">
        <v>25</v>
      </c>
      <c r="B5" s="28">
        <v>5</v>
      </c>
      <c r="C5" s="29" t="s">
        <v>24</v>
      </c>
      <c r="D5" s="30">
        <f>SUM(E5:H5)</f>
        <v>60</v>
      </c>
      <c r="E5" s="31">
        <v>15</v>
      </c>
      <c r="F5" s="32">
        <v>15</v>
      </c>
      <c r="G5" s="32">
        <v>30</v>
      </c>
      <c r="H5" s="33"/>
      <c r="I5" s="30">
        <f>ROUNDUP(E5/15,0)</f>
        <v>1</v>
      </c>
      <c r="J5" s="34">
        <f>ROUNDUP((F5+G5+H5)/15,0)</f>
        <v>3</v>
      </c>
    </row>
    <row r="6" spans="1:10" ht="12" customHeight="1" x14ac:dyDescent="0.35">
      <c r="A6" s="27" t="s">
        <v>26</v>
      </c>
      <c r="B6" s="28">
        <v>4</v>
      </c>
      <c r="C6" s="29" t="s">
        <v>19</v>
      </c>
      <c r="D6" s="30">
        <f>SUM(E6:H6)</f>
        <v>45</v>
      </c>
      <c r="E6" s="31">
        <v>15</v>
      </c>
      <c r="F6" s="32">
        <v>10</v>
      </c>
      <c r="G6" s="32">
        <v>20</v>
      </c>
      <c r="H6" s="33"/>
      <c r="I6" s="30">
        <f>ROUNDUP(E6/15,0)</f>
        <v>1</v>
      </c>
      <c r="J6" s="34">
        <f>ROUNDUP((F6+G6+H6)/15,0)</f>
        <v>2</v>
      </c>
    </row>
    <row r="7" spans="1:10" ht="12" customHeight="1" x14ac:dyDescent="0.3">
      <c r="A7" s="27" t="s">
        <v>28</v>
      </c>
      <c r="B7" s="41">
        <v>4</v>
      </c>
      <c r="C7" s="42" t="s">
        <v>19</v>
      </c>
      <c r="D7" s="30">
        <f>SUM(E7:H7)</f>
        <v>45</v>
      </c>
      <c r="E7" s="43">
        <v>15</v>
      </c>
      <c r="F7" s="43">
        <v>10</v>
      </c>
      <c r="G7" s="43">
        <v>20</v>
      </c>
      <c r="H7" s="44"/>
      <c r="I7" s="30">
        <f>ROUNDUP(E7/15,0)</f>
        <v>1</v>
      </c>
      <c r="J7" s="34">
        <f>ROUNDUP((F7+G7+H7)/15,0)</f>
        <v>2</v>
      </c>
    </row>
    <row r="8" spans="1:10" ht="13.8" x14ac:dyDescent="0.25">
      <c r="A8" s="46" t="s">
        <v>29</v>
      </c>
      <c r="B8" s="47">
        <f>SUM(B4:B7)</f>
        <v>15</v>
      </c>
      <c r="C8" s="48">
        <f>COUNTIF(C4:C7,"e")</f>
        <v>1</v>
      </c>
      <c r="D8" s="49">
        <f t="shared" ref="D8:J8" si="0">SUM(D4:D7)</f>
        <v>180</v>
      </c>
      <c r="E8" s="49">
        <f t="shared" si="0"/>
        <v>60</v>
      </c>
      <c r="F8" s="49">
        <f t="shared" si="0"/>
        <v>40</v>
      </c>
      <c r="G8" s="49">
        <f t="shared" si="0"/>
        <v>80</v>
      </c>
      <c r="H8" s="49">
        <f t="shared" si="0"/>
        <v>0</v>
      </c>
      <c r="I8" s="49">
        <f t="shared" si="0"/>
        <v>4</v>
      </c>
      <c r="J8" s="49">
        <f t="shared" si="0"/>
        <v>8</v>
      </c>
    </row>
    <row r="9" spans="1:10" x14ac:dyDescent="0.25">
      <c r="A9" s="3" t="s">
        <v>30</v>
      </c>
      <c r="B9" s="3"/>
      <c r="C9" s="3"/>
      <c r="D9" s="3"/>
      <c r="E9" s="3"/>
      <c r="F9" s="3"/>
      <c r="G9" s="3"/>
      <c r="H9" s="3"/>
      <c r="I9" s="3"/>
      <c r="J9" s="3"/>
    </row>
    <row r="10" spans="1:10" ht="18" customHeight="1" x14ac:dyDescent="0.3">
      <c r="A10" s="39" t="s">
        <v>32</v>
      </c>
      <c r="B10" s="53">
        <v>4</v>
      </c>
      <c r="C10" s="29" t="s">
        <v>24</v>
      </c>
      <c r="D10" s="54">
        <f t="shared" ref="D10:D15" si="1">SUM(E10:H10)</f>
        <v>30</v>
      </c>
      <c r="E10" s="31">
        <v>15</v>
      </c>
      <c r="F10" s="32">
        <v>5</v>
      </c>
      <c r="G10" s="32">
        <v>10</v>
      </c>
      <c r="H10" s="30"/>
      <c r="I10" s="30">
        <f t="shared" ref="I10:I15" si="2">ROUNDUP(E10/15,0)</f>
        <v>1</v>
      </c>
      <c r="J10" s="34">
        <f t="shared" ref="J10:J15" si="3">ROUNDUP((F10+G10+H10)/15,0)</f>
        <v>1</v>
      </c>
    </row>
    <row r="11" spans="1:10" ht="13.8" x14ac:dyDescent="0.3">
      <c r="A11" s="57" t="s">
        <v>33</v>
      </c>
      <c r="B11" s="58">
        <v>3</v>
      </c>
      <c r="C11" s="59" t="s">
        <v>19</v>
      </c>
      <c r="D11" s="54">
        <f t="shared" si="1"/>
        <v>45</v>
      </c>
      <c r="E11" s="31">
        <v>15</v>
      </c>
      <c r="F11" s="32">
        <v>10</v>
      </c>
      <c r="G11" s="32">
        <v>20</v>
      </c>
      <c r="H11" s="34"/>
      <c r="I11" s="30">
        <f t="shared" si="2"/>
        <v>1</v>
      </c>
      <c r="J11" s="34">
        <f t="shared" si="3"/>
        <v>2</v>
      </c>
    </row>
    <row r="12" spans="1:10" ht="13.8" x14ac:dyDescent="0.3">
      <c r="A12" s="27" t="s">
        <v>34</v>
      </c>
      <c r="B12" s="61">
        <v>3</v>
      </c>
      <c r="C12" s="62" t="s">
        <v>19</v>
      </c>
      <c r="D12" s="54">
        <f t="shared" si="1"/>
        <v>45</v>
      </c>
      <c r="E12" s="31">
        <v>15</v>
      </c>
      <c r="F12" s="63">
        <v>10</v>
      </c>
      <c r="G12" s="32">
        <v>20</v>
      </c>
      <c r="H12" s="30"/>
      <c r="I12" s="30">
        <f t="shared" si="2"/>
        <v>1</v>
      </c>
      <c r="J12" s="34">
        <f t="shared" si="3"/>
        <v>2</v>
      </c>
    </row>
    <row r="13" spans="1:10" ht="13.8" x14ac:dyDescent="0.3">
      <c r="A13" s="27" t="s">
        <v>35</v>
      </c>
      <c r="B13" s="61">
        <v>5</v>
      </c>
      <c r="C13" s="62" t="s">
        <v>19</v>
      </c>
      <c r="D13" s="54">
        <f t="shared" si="1"/>
        <v>50</v>
      </c>
      <c r="E13" s="64">
        <v>15</v>
      </c>
      <c r="F13" s="32">
        <v>15</v>
      </c>
      <c r="G13" s="65">
        <v>20</v>
      </c>
      <c r="H13" s="30"/>
      <c r="I13" s="30">
        <f t="shared" si="2"/>
        <v>1</v>
      </c>
      <c r="J13" s="34">
        <f t="shared" si="3"/>
        <v>3</v>
      </c>
    </row>
    <row r="14" spans="1:10" ht="13.8" x14ac:dyDescent="0.3">
      <c r="A14" s="27" t="s">
        <v>36</v>
      </c>
      <c r="B14" s="61">
        <v>3</v>
      </c>
      <c r="C14" s="66" t="s">
        <v>19</v>
      </c>
      <c r="D14" s="54">
        <f t="shared" si="1"/>
        <v>30</v>
      </c>
      <c r="E14" s="30">
        <v>15</v>
      </c>
      <c r="F14" s="30">
        <v>5</v>
      </c>
      <c r="G14" s="30">
        <v>10</v>
      </c>
      <c r="H14" s="30"/>
      <c r="I14" s="30">
        <f t="shared" si="2"/>
        <v>1</v>
      </c>
      <c r="J14" s="34">
        <f t="shared" si="3"/>
        <v>1</v>
      </c>
    </row>
    <row r="15" spans="1:10" ht="13.8" x14ac:dyDescent="0.3">
      <c r="A15" s="27" t="s">
        <v>37</v>
      </c>
      <c r="B15" s="61">
        <v>5</v>
      </c>
      <c r="C15" s="66" t="s">
        <v>19</v>
      </c>
      <c r="D15" s="54">
        <f t="shared" si="1"/>
        <v>60</v>
      </c>
      <c r="E15" s="30">
        <v>15</v>
      </c>
      <c r="F15" s="30">
        <v>15</v>
      </c>
      <c r="G15" s="30">
        <v>30</v>
      </c>
      <c r="H15" s="30"/>
      <c r="I15" s="30">
        <f t="shared" si="2"/>
        <v>1</v>
      </c>
      <c r="J15" s="34">
        <f t="shared" si="3"/>
        <v>3</v>
      </c>
    </row>
    <row r="16" spans="1:10" ht="13.8" x14ac:dyDescent="0.25">
      <c r="A16" s="69" t="s">
        <v>29</v>
      </c>
      <c r="B16" s="47">
        <f>SUM(B10:B15)</f>
        <v>23</v>
      </c>
      <c r="C16" s="48">
        <f>COUNTIF(C10:C15,"e")</f>
        <v>1</v>
      </c>
      <c r="D16" s="49">
        <f t="shared" ref="D16:J16" si="4">SUM(D10:D15)</f>
        <v>260</v>
      </c>
      <c r="E16" s="49">
        <f t="shared" si="4"/>
        <v>90</v>
      </c>
      <c r="F16" s="49">
        <f t="shared" si="4"/>
        <v>60</v>
      </c>
      <c r="G16" s="49">
        <f t="shared" si="4"/>
        <v>110</v>
      </c>
      <c r="H16" s="49">
        <f t="shared" si="4"/>
        <v>0</v>
      </c>
      <c r="I16" s="49">
        <f t="shared" si="4"/>
        <v>6</v>
      </c>
      <c r="J16" s="47">
        <f t="shared" si="4"/>
        <v>12</v>
      </c>
    </row>
    <row r="17" spans="1:10" x14ac:dyDescent="0.25">
      <c r="A17" s="2" t="s">
        <v>40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13.8" x14ac:dyDescent="0.3">
      <c r="A18" s="27" t="s">
        <v>42</v>
      </c>
      <c r="B18" s="61">
        <v>4</v>
      </c>
      <c r="C18" s="70" t="s">
        <v>24</v>
      </c>
      <c r="D18" s="30">
        <f>SUM(E18:H18)</f>
        <v>45</v>
      </c>
      <c r="E18" s="30">
        <v>15</v>
      </c>
      <c r="F18" s="30">
        <v>10</v>
      </c>
      <c r="G18" s="71">
        <v>20</v>
      </c>
      <c r="H18" s="30"/>
      <c r="I18" s="30">
        <f>ROUNDUP(E18/15,0)</f>
        <v>1</v>
      </c>
      <c r="J18" s="34">
        <f>ROUNDUP((F18+G18+H18)/15,0)</f>
        <v>2</v>
      </c>
    </row>
    <row r="19" spans="1:10" ht="13.8" x14ac:dyDescent="0.3">
      <c r="A19" s="27" t="s">
        <v>43</v>
      </c>
      <c r="B19" s="61">
        <v>3</v>
      </c>
      <c r="C19" s="70" t="s">
        <v>24</v>
      </c>
      <c r="D19" s="30">
        <f>SUM(E19:H19)</f>
        <v>30</v>
      </c>
      <c r="E19" s="30">
        <v>15</v>
      </c>
      <c r="F19" s="30">
        <v>5</v>
      </c>
      <c r="G19" s="71">
        <v>10</v>
      </c>
      <c r="H19" s="30"/>
      <c r="I19" s="30">
        <f>ROUNDUP(E19/15,0)</f>
        <v>1</v>
      </c>
      <c r="J19" s="34">
        <f>ROUNDUP((F19+G19+H19)/15,0)</f>
        <v>1</v>
      </c>
    </row>
    <row r="20" spans="1:10" ht="13.8" x14ac:dyDescent="0.3">
      <c r="A20" s="27" t="s">
        <v>44</v>
      </c>
      <c r="B20" s="61">
        <v>2</v>
      </c>
      <c r="C20" s="70" t="s">
        <v>19</v>
      </c>
      <c r="D20" s="30">
        <f>SUM(E20:H20)</f>
        <v>30</v>
      </c>
      <c r="E20" s="30"/>
      <c r="F20" s="30">
        <v>10</v>
      </c>
      <c r="G20" s="71">
        <v>20</v>
      </c>
      <c r="H20" s="30"/>
      <c r="I20" s="30">
        <f>ROUNDUP(E20/15,0)</f>
        <v>0</v>
      </c>
      <c r="J20" s="34">
        <f>ROUNDUP((F20+G20+H20)/15,0)</f>
        <v>2</v>
      </c>
    </row>
    <row r="21" spans="1:10" ht="13.8" x14ac:dyDescent="0.3">
      <c r="A21" s="27" t="s">
        <v>45</v>
      </c>
      <c r="B21" s="61">
        <v>2</v>
      </c>
      <c r="C21" s="70" t="s">
        <v>19</v>
      </c>
      <c r="D21" s="30">
        <f>SUM(E21:H21)</f>
        <v>30</v>
      </c>
      <c r="E21" s="30">
        <v>15</v>
      </c>
      <c r="F21" s="30">
        <v>5</v>
      </c>
      <c r="G21" s="71">
        <v>10</v>
      </c>
      <c r="H21" s="30"/>
      <c r="I21" s="30">
        <f>ROUNDUP(E21/15,0)</f>
        <v>1</v>
      </c>
      <c r="J21" s="34">
        <f>ROUNDUP((F21+G21+H21)/15,0)</f>
        <v>1</v>
      </c>
    </row>
    <row r="22" spans="1:10" ht="13.8" x14ac:dyDescent="0.25">
      <c r="A22" s="73" t="s">
        <v>29</v>
      </c>
      <c r="B22" s="74">
        <f>SUM(B18:B21)</f>
        <v>11</v>
      </c>
      <c r="C22" s="75">
        <f>COUNTIF(C18:C21,"e")</f>
        <v>2</v>
      </c>
      <c r="D22" s="76">
        <f>SUM(D18:D21)</f>
        <v>135</v>
      </c>
      <c r="E22" s="76">
        <f>SUM(E18:E21)</f>
        <v>45</v>
      </c>
      <c r="F22" s="76">
        <f>SUM(F18:F21)</f>
        <v>30</v>
      </c>
      <c r="G22" s="76">
        <f>SUM(G18:G21)</f>
        <v>60</v>
      </c>
      <c r="H22" s="76"/>
      <c r="I22" s="76">
        <f>SUM(I18:I21)</f>
        <v>3</v>
      </c>
      <c r="J22" s="76">
        <f>SUM(J18:J21)</f>
        <v>6</v>
      </c>
    </row>
    <row r="23" spans="1:10" ht="13.8" x14ac:dyDescent="0.3">
      <c r="A23" s="77" t="s">
        <v>48</v>
      </c>
      <c r="B23" s="78">
        <f>B8+B16+B22</f>
        <v>49</v>
      </c>
      <c r="C23" s="79"/>
      <c r="D23" s="74">
        <f>D8+D16+D22</f>
        <v>575</v>
      </c>
      <c r="E23" s="74">
        <f>E8+E16+E22</f>
        <v>195</v>
      </c>
      <c r="F23" s="74">
        <f>F8+F16+F22</f>
        <v>130</v>
      </c>
      <c r="G23" s="74">
        <f>G8+G16+G22</f>
        <v>250</v>
      </c>
      <c r="H23" s="74">
        <f>H8+H16+H22</f>
        <v>0</v>
      </c>
      <c r="I23" s="80"/>
      <c r="J23" s="81"/>
    </row>
    <row r="24" spans="1:10" ht="13.8" x14ac:dyDescent="0.3">
      <c r="A24" s="91"/>
      <c r="B24" s="92"/>
      <c r="C24" s="93"/>
      <c r="D24" s="94"/>
      <c r="E24" s="95"/>
      <c r="F24" s="96"/>
      <c r="G24" s="97"/>
      <c r="H24" s="98"/>
      <c r="I24" s="99"/>
      <c r="J24" s="99"/>
    </row>
  </sheetData>
  <mergeCells count="4">
    <mergeCell ref="A1:J1"/>
    <mergeCell ref="A3:J3"/>
    <mergeCell ref="A9:J9"/>
    <mergeCell ref="A17:J17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semestr I-III</vt:lpstr>
      <vt:lpstr>IZPiU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TKR275</cp:lastModifiedBy>
  <cp:revision>1</cp:revision>
  <cp:lastPrinted>2023-05-24T08:09:37Z</cp:lastPrinted>
  <dcterms:created xsi:type="dcterms:W3CDTF">2013-01-21T11:52:24Z</dcterms:created>
  <dcterms:modified xsi:type="dcterms:W3CDTF">2024-04-12T07:21:52Z</dcterms:modified>
  <dc:language>pl-PL</dc:language>
</cp:coreProperties>
</file>