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KR27\Desktop\Program studiów 20242025\"/>
    </mc:Choice>
  </mc:AlternateContent>
  <bookViews>
    <workbookView xWindow="0" yWindow="0" windowWidth="16380" windowHeight="8196" tabRatio="500"/>
  </bookViews>
  <sheets>
    <sheet name="semestr I-VII" sheetId="1" r:id="rId1"/>
    <sheet name="IZPiU" sheetId="2" r:id="rId2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34" i="2" l="1"/>
  <c r="I34" i="2"/>
  <c r="D34" i="2"/>
  <c r="J33" i="2"/>
  <c r="I33" i="2"/>
  <c r="D33" i="2"/>
  <c r="J32" i="2"/>
  <c r="I32" i="2"/>
  <c r="D32" i="2"/>
  <c r="J31" i="2"/>
  <c r="I31" i="2"/>
  <c r="D31" i="2"/>
  <c r="E28" i="2"/>
  <c r="H27" i="2"/>
  <c r="G27" i="2"/>
  <c r="F27" i="2"/>
  <c r="J27" i="2" s="1"/>
  <c r="E27" i="2"/>
  <c r="C27" i="2"/>
  <c r="B27" i="2"/>
  <c r="J26" i="2"/>
  <c r="I26" i="2"/>
  <c r="D26" i="2"/>
  <c r="J25" i="2"/>
  <c r="I25" i="2"/>
  <c r="D25" i="2"/>
  <c r="J24" i="2"/>
  <c r="I24" i="2"/>
  <c r="D24" i="2"/>
  <c r="J23" i="2"/>
  <c r="I23" i="2"/>
  <c r="D23" i="2"/>
  <c r="J22" i="2"/>
  <c r="I22" i="2"/>
  <c r="I27" i="2" s="1"/>
  <c r="D22" i="2"/>
  <c r="D27" i="2" s="1"/>
  <c r="H20" i="2"/>
  <c r="G20" i="2"/>
  <c r="G28" i="2" s="1"/>
  <c r="F20" i="2"/>
  <c r="F28" i="2" s="1"/>
  <c r="E20" i="2"/>
  <c r="C20" i="2"/>
  <c r="C28" i="2" s="1"/>
  <c r="B20" i="2"/>
  <c r="B28" i="2" s="1"/>
  <c r="J19" i="2"/>
  <c r="I19" i="2"/>
  <c r="D19" i="2"/>
  <c r="J18" i="2"/>
  <c r="I18" i="2"/>
  <c r="D18" i="2"/>
  <c r="J17" i="2"/>
  <c r="I17" i="2"/>
  <c r="D17" i="2"/>
  <c r="J16" i="2"/>
  <c r="I16" i="2"/>
  <c r="D16" i="2"/>
  <c r="J15" i="2"/>
  <c r="I15" i="2"/>
  <c r="D15" i="2"/>
  <c r="J14" i="2"/>
  <c r="I14" i="2"/>
  <c r="D14" i="2"/>
  <c r="D20" i="2" s="1"/>
  <c r="J13" i="2"/>
  <c r="I13" i="2"/>
  <c r="I20" i="2" s="1"/>
  <c r="D13" i="2"/>
  <c r="H11" i="2"/>
  <c r="H28" i="2" s="1"/>
  <c r="G11" i="2"/>
  <c r="F11" i="2"/>
  <c r="E11" i="2"/>
  <c r="C11" i="2"/>
  <c r="B11" i="2"/>
  <c r="J10" i="2"/>
  <c r="I10" i="2"/>
  <c r="D10" i="2"/>
  <c r="J9" i="2"/>
  <c r="I9" i="2"/>
  <c r="D9" i="2"/>
  <c r="J8" i="2"/>
  <c r="I8" i="2"/>
  <c r="D8" i="2"/>
  <c r="J7" i="2"/>
  <c r="I7" i="2"/>
  <c r="D7" i="2"/>
  <c r="J6" i="2"/>
  <c r="I6" i="2"/>
  <c r="D6" i="2"/>
  <c r="J5" i="2"/>
  <c r="J11" i="2" s="1"/>
  <c r="I5" i="2"/>
  <c r="I11" i="2" s="1"/>
  <c r="D5" i="2"/>
  <c r="D11" i="2" s="1"/>
  <c r="J4" i="2"/>
  <c r="I4" i="2"/>
  <c r="D4" i="2"/>
  <c r="J99" i="1"/>
  <c r="I99" i="1"/>
  <c r="D99" i="1"/>
  <c r="J98" i="1"/>
  <c r="I98" i="1"/>
  <c r="D98" i="1"/>
  <c r="J97" i="1"/>
  <c r="I97" i="1"/>
  <c r="D97" i="1"/>
  <c r="J96" i="1"/>
  <c r="I96" i="1"/>
  <c r="D96" i="1"/>
  <c r="G88" i="1"/>
  <c r="C88" i="1"/>
  <c r="H87" i="1"/>
  <c r="H89" i="1" s="1"/>
  <c r="G87" i="1"/>
  <c r="F87" i="1"/>
  <c r="J87" i="1" s="1"/>
  <c r="E87" i="1"/>
  <c r="C87" i="1"/>
  <c r="B87" i="1"/>
  <c r="J86" i="1"/>
  <c r="I86" i="1"/>
  <c r="J85" i="1"/>
  <c r="I85" i="1"/>
  <c r="D85" i="1"/>
  <c r="J84" i="1"/>
  <c r="I84" i="1"/>
  <c r="D84" i="1"/>
  <c r="J83" i="1"/>
  <c r="I83" i="1"/>
  <c r="D83" i="1"/>
  <c r="J82" i="1"/>
  <c r="I82" i="1"/>
  <c r="I87" i="1" s="1"/>
  <c r="D82" i="1"/>
  <c r="D87" i="1" s="1"/>
  <c r="J81" i="1"/>
  <c r="I81" i="1"/>
  <c r="D81" i="1"/>
  <c r="J80" i="1"/>
  <c r="I80" i="1"/>
  <c r="D80" i="1"/>
  <c r="H78" i="1"/>
  <c r="G78" i="1"/>
  <c r="F78" i="1"/>
  <c r="J78" i="1" s="1"/>
  <c r="E78" i="1"/>
  <c r="C78" i="1"/>
  <c r="B78" i="1"/>
  <c r="J77" i="1"/>
  <c r="I77" i="1"/>
  <c r="D77" i="1"/>
  <c r="J76" i="1"/>
  <c r="I76" i="1"/>
  <c r="D76" i="1"/>
  <c r="J75" i="1"/>
  <c r="I75" i="1"/>
  <c r="D75" i="1"/>
  <c r="J74" i="1"/>
  <c r="I74" i="1"/>
  <c r="D74" i="1"/>
  <c r="J73" i="1"/>
  <c r="I73" i="1"/>
  <c r="D73" i="1"/>
  <c r="J72" i="1"/>
  <c r="I72" i="1"/>
  <c r="I78" i="1" s="1"/>
  <c r="D72" i="1"/>
  <c r="J71" i="1"/>
  <c r="I71" i="1"/>
  <c r="D71" i="1"/>
  <c r="J70" i="1"/>
  <c r="I70" i="1"/>
  <c r="D70" i="1"/>
  <c r="J69" i="1"/>
  <c r="I69" i="1"/>
  <c r="D69" i="1"/>
  <c r="D78" i="1" s="1"/>
  <c r="H67" i="1"/>
  <c r="G67" i="1"/>
  <c r="F67" i="1"/>
  <c r="F88" i="1" s="1"/>
  <c r="E67" i="1"/>
  <c r="E88" i="1" s="1"/>
  <c r="C67" i="1"/>
  <c r="B67" i="1"/>
  <c r="B88" i="1" s="1"/>
  <c r="J66" i="1"/>
  <c r="I66" i="1"/>
  <c r="D66" i="1"/>
  <c r="J65" i="1"/>
  <c r="I65" i="1"/>
  <c r="D65" i="1"/>
  <c r="J64" i="1"/>
  <c r="I64" i="1"/>
  <c r="D64" i="1"/>
  <c r="J63" i="1"/>
  <c r="I63" i="1"/>
  <c r="D63" i="1"/>
  <c r="J62" i="1"/>
  <c r="I62" i="1"/>
  <c r="D62" i="1"/>
  <c r="J61" i="1"/>
  <c r="J67" i="1" s="1"/>
  <c r="I61" i="1"/>
  <c r="I67" i="1" s="1"/>
  <c r="D61" i="1"/>
  <c r="J60" i="1"/>
  <c r="I60" i="1"/>
  <c r="D60" i="1"/>
  <c r="J59" i="1"/>
  <c r="I59" i="1"/>
  <c r="D59" i="1"/>
  <c r="D67" i="1" s="1"/>
  <c r="D88" i="1" s="1"/>
  <c r="H50" i="1"/>
  <c r="H49" i="1"/>
  <c r="G49" i="1"/>
  <c r="F49" i="1"/>
  <c r="E49" i="1"/>
  <c r="C49" i="1"/>
  <c r="B49" i="1"/>
  <c r="J48" i="1"/>
  <c r="I48" i="1"/>
  <c r="D48" i="1"/>
  <c r="J47" i="1"/>
  <c r="I47" i="1"/>
  <c r="D47" i="1"/>
  <c r="J46" i="1"/>
  <c r="I46" i="1"/>
  <c r="D46" i="1"/>
  <c r="J45" i="1"/>
  <c r="I45" i="1"/>
  <c r="D45" i="1"/>
  <c r="J44" i="1"/>
  <c r="I44" i="1"/>
  <c r="D44" i="1"/>
  <c r="J43" i="1"/>
  <c r="I43" i="1"/>
  <c r="I49" i="1" s="1"/>
  <c r="D43" i="1"/>
  <c r="J42" i="1"/>
  <c r="I42" i="1"/>
  <c r="D42" i="1"/>
  <c r="J41" i="1"/>
  <c r="I41" i="1"/>
  <c r="D41" i="1"/>
  <c r="J40" i="1"/>
  <c r="J49" i="1" s="1"/>
  <c r="I40" i="1"/>
  <c r="D40" i="1"/>
  <c r="D49" i="1" s="1"/>
  <c r="H38" i="1"/>
  <c r="G38" i="1"/>
  <c r="F38" i="1"/>
  <c r="F50" i="1" s="1"/>
  <c r="E38" i="1"/>
  <c r="E89" i="1" s="1"/>
  <c r="C38" i="1"/>
  <c r="B38" i="1"/>
  <c r="J37" i="1"/>
  <c r="I37" i="1"/>
  <c r="D37" i="1"/>
  <c r="J36" i="1"/>
  <c r="I36" i="1"/>
  <c r="J35" i="1"/>
  <c r="I35" i="1"/>
  <c r="D35" i="1"/>
  <c r="J34" i="1"/>
  <c r="I34" i="1"/>
  <c r="D34" i="1"/>
  <c r="J33" i="1"/>
  <c r="I33" i="1"/>
  <c r="D33" i="1"/>
  <c r="J32" i="1"/>
  <c r="I32" i="1"/>
  <c r="D32" i="1"/>
  <c r="J31" i="1"/>
  <c r="I31" i="1"/>
  <c r="D31" i="1"/>
  <c r="J30" i="1"/>
  <c r="I30" i="1"/>
  <c r="D30" i="1"/>
  <c r="J29" i="1"/>
  <c r="J38" i="1" s="1"/>
  <c r="I29" i="1"/>
  <c r="I38" i="1" s="1"/>
  <c r="D29" i="1"/>
  <c r="J28" i="1"/>
  <c r="I28" i="1"/>
  <c r="D28" i="1"/>
  <c r="D38" i="1" s="1"/>
  <c r="H26" i="1"/>
  <c r="G26" i="1"/>
  <c r="F26" i="1"/>
  <c r="E26" i="1"/>
  <c r="C26" i="1"/>
  <c r="B26" i="1"/>
  <c r="J25" i="1"/>
  <c r="I25" i="1"/>
  <c r="D25" i="1"/>
  <c r="J24" i="1"/>
  <c r="I24" i="1"/>
  <c r="D24" i="1"/>
  <c r="J23" i="1"/>
  <c r="I23" i="1"/>
  <c r="D23" i="1"/>
  <c r="J22" i="1"/>
  <c r="I22" i="1"/>
  <c r="D22" i="1"/>
  <c r="J21" i="1"/>
  <c r="I21" i="1"/>
  <c r="D21" i="1"/>
  <c r="J20" i="1"/>
  <c r="I20" i="1"/>
  <c r="D20" i="1"/>
  <c r="J19" i="1"/>
  <c r="I19" i="1"/>
  <c r="D19" i="1"/>
  <c r="J18" i="1"/>
  <c r="I18" i="1"/>
  <c r="D18" i="1"/>
  <c r="J17" i="1"/>
  <c r="J26" i="1" s="1"/>
  <c r="I17" i="1"/>
  <c r="I26" i="1" s="1"/>
  <c r="D17" i="1"/>
  <c r="D26" i="1" s="1"/>
  <c r="H15" i="1"/>
  <c r="G15" i="1"/>
  <c r="G89" i="1" s="1"/>
  <c r="F15" i="1"/>
  <c r="F89" i="1" s="1"/>
  <c r="E15" i="1"/>
  <c r="C15" i="1"/>
  <c r="C89" i="1" s="1"/>
  <c r="B15" i="1"/>
  <c r="B89" i="1" s="1"/>
  <c r="J14" i="1"/>
  <c r="I14" i="1"/>
  <c r="D14" i="1"/>
  <c r="J13" i="1"/>
  <c r="I13" i="1"/>
  <c r="D13" i="1"/>
  <c r="J12" i="1"/>
  <c r="I12" i="1"/>
  <c r="D12" i="1"/>
  <c r="J11" i="1"/>
  <c r="I11" i="1"/>
  <c r="D11" i="1"/>
  <c r="J10" i="1"/>
  <c r="I10" i="1"/>
  <c r="D10" i="1"/>
  <c r="J9" i="1"/>
  <c r="I9" i="1"/>
  <c r="D9" i="1"/>
  <c r="J8" i="1"/>
  <c r="I8" i="1"/>
  <c r="D8" i="1"/>
  <c r="J7" i="1"/>
  <c r="I7" i="1"/>
  <c r="D7" i="1"/>
  <c r="J6" i="1"/>
  <c r="I6" i="1"/>
  <c r="D6" i="1"/>
  <c r="J5" i="1"/>
  <c r="J15" i="1" s="1"/>
  <c r="I5" i="1"/>
  <c r="I15" i="1" s="1"/>
  <c r="D5" i="1"/>
  <c r="D15" i="1" s="1"/>
  <c r="B50" i="1" l="1"/>
  <c r="H51" i="1"/>
  <c r="D50" i="1"/>
  <c r="F51" i="1" s="1"/>
  <c r="D89" i="1"/>
  <c r="G90" i="1" s="1"/>
  <c r="D28" i="2"/>
  <c r="E50" i="1"/>
  <c r="E51" i="1" s="1"/>
  <c r="H88" i="1"/>
  <c r="J20" i="2"/>
  <c r="C50" i="1"/>
  <c r="G50" i="1"/>
  <c r="G51" i="1" s="1"/>
  <c r="H90" i="1" l="1"/>
  <c r="F90" i="1"/>
  <c r="E90" i="1"/>
</calcChain>
</file>

<file path=xl/sharedStrings.xml><?xml version="1.0" encoding="utf-8"?>
<sst xmlns="http://schemas.openxmlformats.org/spreadsheetml/2006/main" count="243" uniqueCount="97">
  <si>
    <t>WYDZIAŁ INŻYNIERII PRODUKCJI</t>
  </si>
  <si>
    <t xml:space="preserve">Kierunek Zarządzanie i Inżynieria Produkcji, specjalność inżynieria zarządzania produkcją i usługami. Studia stacjonarne pierwszego stopnia. Plan studiów zgodny z Uchwałą nr 45/2022-2023 Senatu Uniwersytetu Przyrodniczego w Lublinie z dnia 28.04.2023 r., obowiązuje dla naboru 2024/2025        </t>
  </si>
  <si>
    <t>Przedmiot</t>
  </si>
  <si>
    <t>ECTS</t>
  </si>
  <si>
    <t>Forma zal.</t>
  </si>
  <si>
    <t>Godziny ogółem</t>
  </si>
  <si>
    <t>Wykłady</t>
  </si>
  <si>
    <t>Ćw.Aud.</t>
  </si>
  <si>
    <t>Ćw.Lab.</t>
  </si>
  <si>
    <t>Ćw.Ter.</t>
  </si>
  <si>
    <t>Wykładów tygodniowo</t>
  </si>
  <si>
    <t>Ćwiczeń tygodniowo</t>
  </si>
  <si>
    <t xml:space="preserve">SEMESTR I </t>
  </si>
  <si>
    <t>Wychowanie fizyczne 1</t>
  </si>
  <si>
    <t>z</t>
  </si>
  <si>
    <t>Chemia</t>
  </si>
  <si>
    <t>Fizyka</t>
  </si>
  <si>
    <t>e</t>
  </si>
  <si>
    <t>Finanse i rachunkowość</t>
  </si>
  <si>
    <t>Makroekonomia</t>
  </si>
  <si>
    <t>Zarządzanie</t>
  </si>
  <si>
    <t>Komunikacja społeczna*</t>
  </si>
  <si>
    <t>Mikroekonomia</t>
  </si>
  <si>
    <t>Metodologia studiów</t>
  </si>
  <si>
    <t xml:space="preserve">Σ   </t>
  </si>
  <si>
    <t>SEMESTR II</t>
  </si>
  <si>
    <t>Język obcy 1</t>
  </si>
  <si>
    <t>Wychowanie fizyczne 2</t>
  </si>
  <si>
    <t>Matematyka</t>
  </si>
  <si>
    <t>Sztuka negocjacji*</t>
  </si>
  <si>
    <t>Nauka o materiałach</t>
  </si>
  <si>
    <t>Projektowanie inżynierskie i grafika inżynierska 1</t>
  </si>
  <si>
    <t>Rachunek kosztów dla inżynierów</t>
  </si>
  <si>
    <t xml:space="preserve">Informatyka i komputerowe wspomaganie prac inżynierskich </t>
  </si>
  <si>
    <t>Rynek pracy*</t>
  </si>
  <si>
    <t>SEMESTR III</t>
  </si>
  <si>
    <t>Język obcy 2</t>
  </si>
  <si>
    <t>Prawo gospodarcze</t>
  </si>
  <si>
    <t xml:space="preserve">Ergonomia i bezpieczeństwo pracy oraz ochrona własności intelektualnej </t>
  </si>
  <si>
    <t>Projektowanie inżynierskie i grafika inżynierska 2</t>
  </si>
  <si>
    <t>Ekologia i zarządzanie środowiskowe</t>
  </si>
  <si>
    <t>Statystyka matematyczna</t>
  </si>
  <si>
    <t>Badania operacyjne</t>
  </si>
  <si>
    <t>Logistyka w przedsiębiorstwie</t>
  </si>
  <si>
    <t>Marketing</t>
  </si>
  <si>
    <t>Procesy produkcyjne 1</t>
  </si>
  <si>
    <t>SEMESTR IV</t>
  </si>
  <si>
    <t>Język obcy 3</t>
  </si>
  <si>
    <t>Pakiety oprogramowania użytkowego</t>
  </si>
  <si>
    <t>Procesy produkcyjne 2</t>
  </si>
  <si>
    <t>Statystyczne sterowanie procesem</t>
  </si>
  <si>
    <t>Automatyzacja i robotyzacja procesów produkcyjnych</t>
  </si>
  <si>
    <t xml:space="preserve">Zarządzanie produkcją i usługami </t>
  </si>
  <si>
    <t>Metrologia</t>
  </si>
  <si>
    <t>Zarządzanie jakością i bezpieczeństwem</t>
  </si>
  <si>
    <t>Elektrotechnika i prawo energetyczne</t>
  </si>
  <si>
    <t>Ogółem w semestrach 1-4</t>
  </si>
  <si>
    <t>Udział procentowy [%]</t>
  </si>
  <si>
    <t>SEMESTR V</t>
  </si>
  <si>
    <t xml:space="preserve">Termodynamiczne procesy cieplne </t>
  </si>
  <si>
    <t>Towaroznawstwo środków do produkcji</t>
  </si>
  <si>
    <t>Systemy gospodarki paliwowo-smarowej</t>
  </si>
  <si>
    <t>Teoria i konstrukcja maszyn</t>
  </si>
  <si>
    <t>Zarządzanie zasobami ludzkimi</t>
  </si>
  <si>
    <t>Właściwości surowców roślinnych</t>
  </si>
  <si>
    <t>Systemy informacji przestrzennej</t>
  </si>
  <si>
    <t>Eksploatacja maszyn</t>
  </si>
  <si>
    <t>SEMESTR VI</t>
  </si>
  <si>
    <t>Organizacja usług</t>
  </si>
  <si>
    <t>Systemy doradztwa</t>
  </si>
  <si>
    <t>Systemy sterowania w napędach hydrostatycznych</t>
  </si>
  <si>
    <t>Gospodarka energetyczna</t>
  </si>
  <si>
    <t>Organizacja prac i usług komunalnych</t>
  </si>
  <si>
    <t>Zarządzanie dostawami i gospodarką magazynową</t>
  </si>
  <si>
    <t>Ekotechniczne podstawy produkcji</t>
  </si>
  <si>
    <t>Seminarium dyplomowe 1**</t>
  </si>
  <si>
    <t>Praktyka zawodowa - 4 tygodnie</t>
  </si>
  <si>
    <t>SEMESTR VII</t>
  </si>
  <si>
    <t>Energia odnawialna</t>
  </si>
  <si>
    <t>Blok przedmiotów do wyboru***</t>
  </si>
  <si>
    <t>Transport</t>
  </si>
  <si>
    <t>Budownictwo i prawo budowlane</t>
  </si>
  <si>
    <t>Zarządzanie energią</t>
  </si>
  <si>
    <t>Seminarium dyplomowe 2</t>
  </si>
  <si>
    <t>Projekt inżynierski i egzamin dyplomowy</t>
  </si>
  <si>
    <t>Ogółem w semestrach 5-7</t>
  </si>
  <si>
    <t>Ogółem w semestrach 1-7</t>
  </si>
  <si>
    <t>Udział procentowy w całości godzin</t>
  </si>
  <si>
    <t>*Przedmioty humanistyczne i społeczne</t>
  </si>
  <si>
    <t>**2 godziny metodyki wyszukiwania informacji naukowych</t>
  </si>
  <si>
    <t>***Należy wybrać jeden przedmiot</t>
  </si>
  <si>
    <t xml:space="preserve">Zakładanie działalności gospodarczej i biznesplan </t>
  </si>
  <si>
    <t>Ekonomika i organizacja produkcji rolniczej</t>
  </si>
  <si>
    <t>Farm management</t>
  </si>
  <si>
    <t>Management in sustainable agriculture</t>
  </si>
  <si>
    <t>Wykaz przedmiotów realizowanych jedynie podczas wyboru specjalności inżynieria zarządzania produkcją i usługami</t>
  </si>
  <si>
    <t>Technologie informacyjne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</si>
</sst>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 zł&quot;_-;\-* #,##0.00&quot; zł&quot;_-;_-* \-??&quot; zł&quot;_-;_-@_-"/>
    <numFmt numFmtId="165" formatCode="0.0"/>
  </numFmts>
  <fonts count="29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rgb="FF000000"/>
      <name val="Calibri"/>
      <family val="2"/>
      <charset val="1"/>
    </font>
    <font>
      <sz val="9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 Narrow"/>
      <family val="2"/>
      <charset val="238"/>
    </font>
    <font>
      <b/>
      <sz val="9"/>
      <name val="Arial Narrow"/>
      <family val="2"/>
      <charset val="238"/>
    </font>
    <font>
      <sz val="1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9"/>
      <color rgb="FF00000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9"/>
      <color rgb="FF0000FF"/>
      <name val="Arial Narrow"/>
      <family val="2"/>
      <charset val="238"/>
    </font>
    <font>
      <sz val="10"/>
      <color rgb="FF0000FF"/>
      <name val="Arial Narrow"/>
      <family val="2"/>
      <charset val="238"/>
    </font>
    <font>
      <b/>
      <sz val="10"/>
      <name val="Arial CE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"/>
      <family val="2"/>
      <charset val="238"/>
    </font>
    <font>
      <sz val="9"/>
      <color rgb="FF0000FF"/>
      <name val="Arial Narrow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9"/>
      <color rgb="FF0000FF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2" fillId="0" borderId="0"/>
    <xf numFmtId="164" fontId="3" fillId="0" borderId="0"/>
  </cellStyleXfs>
  <cellXfs count="134">
    <xf numFmtId="0" fontId="0" fillId="0" borderId="0" xfId="0"/>
    <xf numFmtId="0" fontId="4" fillId="0" borderId="0" xfId="1" applyFont="1" applyAlignment="1">
      <alignment horizontal="left"/>
    </xf>
    <xf numFmtId="1" fontId="5" fillId="0" borderId="0" xfId="1" applyNumberFormat="1" applyFont="1"/>
    <xf numFmtId="0" fontId="4" fillId="0" borderId="0" xfId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0" fillId="0" borderId="0" xfId="1" applyFont="1" applyBorder="1"/>
    <xf numFmtId="0" fontId="0" fillId="0" borderId="0" xfId="1" applyFont="1"/>
    <xf numFmtId="0" fontId="7" fillId="2" borderId="3" xfId="1" applyFont="1" applyFill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center" vertical="center" wrapText="1"/>
    </xf>
    <xf numFmtId="164" fontId="7" fillId="2" borderId="3" xfId="4" applyFont="1" applyFill="1" applyBorder="1" applyAlignment="1" applyProtection="1">
      <alignment horizontal="center" vertical="center" textRotation="90" wrapText="1"/>
    </xf>
    <xf numFmtId="49" fontId="7" fillId="2" borderId="3" xfId="4" applyNumberFormat="1" applyFont="1" applyFill="1" applyBorder="1" applyAlignment="1" applyProtection="1">
      <alignment horizontal="center" vertical="center" textRotation="90" wrapText="1"/>
    </xf>
    <xf numFmtId="164" fontId="7" fillId="2" borderId="4" xfId="4" applyFont="1" applyFill="1" applyBorder="1" applyAlignment="1" applyProtection="1">
      <alignment horizontal="center" vertical="center" textRotation="90"/>
    </xf>
    <xf numFmtId="164" fontId="7" fillId="2" borderId="3" xfId="4" applyFont="1" applyFill="1" applyBorder="1" applyAlignment="1" applyProtection="1">
      <alignment horizontal="center" vertical="center" textRotation="90"/>
    </xf>
    <xf numFmtId="0" fontId="8" fillId="0" borderId="0" xfId="1" applyFont="1" applyBorder="1"/>
    <xf numFmtId="0" fontId="8" fillId="0" borderId="0" xfId="1" applyFont="1"/>
    <xf numFmtId="0" fontId="9" fillId="0" borderId="3" xfId="0" applyFont="1" applyBorder="1" applyAlignment="1">
      <alignment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1" fontId="10" fillId="0" borderId="4" xfId="1" applyNumberFormat="1" applyFont="1" applyBorder="1" applyAlignment="1">
      <alignment horizontal="center" vertical="center" wrapText="1"/>
    </xf>
    <xf numFmtId="1" fontId="9" fillId="0" borderId="3" xfId="1" applyNumberFormat="1" applyFont="1" applyBorder="1" applyAlignment="1">
      <alignment horizontal="center" vertical="center" wrapText="1"/>
    </xf>
    <xf numFmtId="0" fontId="8" fillId="0" borderId="0" xfId="1" applyFont="1" applyBorder="1"/>
    <xf numFmtId="0" fontId="8" fillId="0" borderId="0" xfId="1" applyFont="1"/>
    <xf numFmtId="0" fontId="10" fillId="0" borderId="3" xfId="1" applyFont="1" applyBorder="1" applyAlignment="1">
      <alignment horizontal="center" vertical="center" wrapText="1"/>
    </xf>
    <xf numFmtId="1" fontId="8" fillId="0" borderId="0" xfId="1" applyNumberFormat="1" applyFont="1"/>
    <xf numFmtId="0" fontId="11" fillId="0" borderId="0" xfId="1" applyFont="1" applyBorder="1"/>
    <xf numFmtId="0" fontId="11" fillId="0" borderId="0" xfId="1" applyFont="1"/>
    <xf numFmtId="0" fontId="10" fillId="0" borderId="3" xfId="0" applyFont="1" applyBorder="1" applyAlignment="1">
      <alignment horizontal="center" vertical="center" wrapText="1"/>
    </xf>
    <xf numFmtId="0" fontId="12" fillId="0" borderId="0" xfId="1" applyFont="1" applyBorder="1"/>
    <xf numFmtId="0" fontId="12" fillId="0" borderId="0" xfId="1" applyFont="1"/>
    <xf numFmtId="1" fontId="13" fillId="0" borderId="3" xfId="1" applyNumberFormat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right" vertical="center" wrapText="1"/>
    </xf>
    <xf numFmtId="0" fontId="14" fillId="2" borderId="3" xfId="1" applyFont="1" applyFill="1" applyBorder="1" applyAlignment="1">
      <alignment horizontal="center" vertical="center" wrapText="1"/>
    </xf>
    <xf numFmtId="1" fontId="14" fillId="2" borderId="3" xfId="1" applyNumberFormat="1" applyFont="1" applyFill="1" applyBorder="1" applyAlignment="1">
      <alignment horizontal="center" vertical="center" wrapText="1"/>
    </xf>
    <xf numFmtId="1" fontId="14" fillId="2" borderId="4" xfId="1" applyNumberFormat="1" applyFont="1" applyFill="1" applyBorder="1" applyAlignment="1">
      <alignment horizontal="center" vertical="center" wrapText="1"/>
    </xf>
    <xf numFmtId="1" fontId="9" fillId="2" borderId="3" xfId="1" applyNumberFormat="1" applyFont="1" applyFill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5" fillId="0" borderId="0" xfId="1" applyFont="1" applyBorder="1"/>
    <xf numFmtId="0" fontId="15" fillId="0" borderId="0" xfId="1" applyFont="1"/>
    <xf numFmtId="1" fontId="16" fillId="0" borderId="3" xfId="1" applyNumberFormat="1" applyFont="1" applyBorder="1" applyAlignment="1">
      <alignment horizontal="center" vertical="center" wrapText="1"/>
    </xf>
    <xf numFmtId="0" fontId="9" fillId="0" borderId="3" xfId="1" applyFont="1" applyBorder="1"/>
    <xf numFmtId="0" fontId="9" fillId="0" borderId="3" xfId="1" applyFont="1" applyBorder="1" applyAlignment="1">
      <alignment horizontal="center" vertical="center" wrapText="1"/>
    </xf>
    <xf numFmtId="0" fontId="8" fillId="2" borderId="0" xfId="1" applyFont="1" applyFill="1"/>
    <xf numFmtId="1" fontId="7" fillId="0" borderId="3" xfId="1" applyNumberFormat="1" applyFont="1" applyBorder="1" applyAlignment="1">
      <alignment horizontal="center" vertical="center" wrapText="1"/>
    </xf>
    <xf numFmtId="1" fontId="10" fillId="0" borderId="3" xfId="1" applyNumberFormat="1" applyFont="1" applyBorder="1" applyAlignment="1">
      <alignment horizontal="center" vertical="center"/>
    </xf>
    <xf numFmtId="0" fontId="9" fillId="0" borderId="3" xfId="0" applyFont="1" applyBorder="1"/>
    <xf numFmtId="1" fontId="9" fillId="0" borderId="3" xfId="0" applyNumberFormat="1" applyFont="1" applyBorder="1" applyAlignment="1">
      <alignment horizontal="center"/>
    </xf>
    <xf numFmtId="0" fontId="9" fillId="0" borderId="3" xfId="1" applyFont="1" applyBorder="1" applyAlignment="1">
      <alignment horizontal="center" vertical="center"/>
    </xf>
    <xf numFmtId="1" fontId="9" fillId="0" borderId="3" xfId="1" applyNumberFormat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1" fontId="10" fillId="0" borderId="4" xfId="1" applyNumberFormat="1" applyFont="1" applyBorder="1" applyAlignment="1">
      <alignment horizontal="center" vertical="center"/>
    </xf>
    <xf numFmtId="0" fontId="4" fillId="0" borderId="0" xfId="1" applyFont="1" applyBorder="1"/>
    <xf numFmtId="0" fontId="4" fillId="0" borderId="0" xfId="1" applyFont="1"/>
    <xf numFmtId="0" fontId="9" fillId="0" borderId="3" xfId="0" applyFont="1" applyBorder="1" applyAlignment="1">
      <alignment vertical="center"/>
    </xf>
    <xf numFmtId="0" fontId="7" fillId="2" borderId="5" xfId="1" applyFont="1" applyFill="1" applyBorder="1" applyAlignment="1">
      <alignment vertical="center" wrapText="1"/>
    </xf>
    <xf numFmtId="1" fontId="7" fillId="2" borderId="6" xfId="1" applyNumberFormat="1" applyFont="1" applyFill="1" applyBorder="1" applyAlignment="1">
      <alignment horizontal="center" vertical="center" wrapText="1"/>
    </xf>
    <xf numFmtId="1" fontId="7" fillId="2" borderId="2" xfId="1" applyNumberFormat="1" applyFont="1" applyFill="1" applyBorder="1" applyAlignment="1">
      <alignment horizontal="center" vertical="center" wrapText="1"/>
    </xf>
    <xf numFmtId="1" fontId="17" fillId="0" borderId="0" xfId="1" applyNumberFormat="1" applyFont="1" applyBorder="1" applyAlignment="1">
      <alignment horizontal="center" vertical="center" wrapText="1"/>
    </xf>
    <xf numFmtId="1" fontId="7" fillId="2" borderId="3" xfId="1" applyNumberFormat="1" applyFont="1" applyFill="1" applyBorder="1" applyAlignment="1">
      <alignment horizontal="left" vertical="center" wrapText="1"/>
    </xf>
    <xf numFmtId="1" fontId="16" fillId="0" borderId="0" xfId="1" applyNumberFormat="1" applyFont="1" applyBorder="1" applyAlignment="1">
      <alignment vertical="center" wrapText="1"/>
    </xf>
    <xf numFmtId="1" fontId="18" fillId="0" borderId="0" xfId="1" applyNumberFormat="1" applyFont="1" applyBorder="1" applyAlignment="1">
      <alignment horizontal="center" vertical="center" wrapText="1"/>
    </xf>
    <xf numFmtId="1" fontId="19" fillId="0" borderId="0" xfId="1" applyNumberFormat="1" applyFont="1" applyBorder="1" applyAlignment="1">
      <alignment horizontal="center"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7" xfId="1" applyNumberFormat="1" applyFont="1" applyFill="1" applyBorder="1" applyAlignment="1">
      <alignment horizontal="center" vertical="center" wrapText="1"/>
    </xf>
    <xf numFmtId="0" fontId="20" fillId="0" borderId="0" xfId="1" applyFont="1" applyBorder="1" applyAlignment="1">
      <alignment horizontal="center" vertical="center" wrapText="1"/>
    </xf>
    <xf numFmtId="0" fontId="0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4" fillId="0" borderId="0" xfId="1" applyFont="1" applyBorder="1" applyAlignment="1"/>
    <xf numFmtId="1" fontId="21" fillId="0" borderId="0" xfId="1" applyNumberFormat="1" applyFont="1"/>
    <xf numFmtId="1" fontId="22" fillId="0" borderId="0" xfId="1" applyNumberFormat="1" applyFont="1" applyBorder="1" applyAlignment="1">
      <alignment horizontal="center"/>
    </xf>
    <xf numFmtId="1" fontId="23" fillId="0" borderId="0" xfId="1" applyNumberFormat="1" applyFont="1" applyBorder="1" applyAlignment="1">
      <alignment horizontal="center"/>
    </xf>
    <xf numFmtId="1" fontId="24" fillId="0" borderId="0" xfId="1" applyNumberFormat="1" applyFont="1" applyBorder="1" applyAlignment="1">
      <alignment horizontal="center"/>
    </xf>
    <xf numFmtId="9" fontId="25" fillId="0" borderId="0" xfId="1" applyNumberFormat="1" applyFont="1" applyBorder="1" applyAlignment="1">
      <alignment horizontal="center"/>
    </xf>
    <xf numFmtId="1" fontId="25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7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left" vertical="center"/>
    </xf>
    <xf numFmtId="0" fontId="9" fillId="0" borderId="3" xfId="0" applyFont="1" applyBorder="1"/>
    <xf numFmtId="1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" xfId="3" applyFont="1" applyBorder="1" applyAlignment="1">
      <alignment horizontal="center"/>
    </xf>
    <xf numFmtId="0" fontId="27" fillId="0" borderId="0" xfId="1" applyFont="1" applyBorder="1"/>
    <xf numFmtId="0" fontId="27" fillId="0" borderId="0" xfId="1" applyFont="1"/>
    <xf numFmtId="0" fontId="10" fillId="0" borderId="3" xfId="1" applyFont="1" applyBorder="1" applyAlignment="1">
      <alignment horizontal="center" vertical="center"/>
    </xf>
    <xf numFmtId="0" fontId="9" fillId="0" borderId="3" xfId="3" applyFont="1" applyBorder="1" applyAlignment="1">
      <alignment horizontal="center"/>
    </xf>
    <xf numFmtId="0" fontId="9" fillId="0" borderId="3" xfId="3" applyFont="1" applyBorder="1" applyAlignment="1">
      <alignment horizontal="center" wrapText="1"/>
    </xf>
    <xf numFmtId="0" fontId="8" fillId="2" borderId="3" xfId="1" applyFont="1" applyFill="1" applyBorder="1" applyAlignment="1">
      <alignment horizontal="right" vertical="center"/>
    </xf>
    <xf numFmtId="1" fontId="7" fillId="2" borderId="3" xfId="1" applyNumberFormat="1" applyFont="1" applyFill="1" applyBorder="1" applyAlignment="1">
      <alignment horizontal="center" vertical="center"/>
    </xf>
    <xf numFmtId="0" fontId="14" fillId="2" borderId="3" xfId="1" applyFont="1" applyFill="1" applyBorder="1" applyAlignment="1">
      <alignment horizontal="center" vertical="center"/>
    </xf>
    <xf numFmtId="1" fontId="14" fillId="2" borderId="3" xfId="1" applyNumberFormat="1" applyFont="1" applyFill="1" applyBorder="1" applyAlignment="1">
      <alignment horizontal="center" vertical="center"/>
    </xf>
    <xf numFmtId="1" fontId="14" fillId="2" borderId="4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wrapText="1"/>
    </xf>
    <xf numFmtId="0" fontId="9" fillId="0" borderId="3" xfId="0" applyFont="1" applyBorder="1" applyAlignment="1">
      <alignment horizontal="center"/>
    </xf>
    <xf numFmtId="0" fontId="9" fillId="0" borderId="0" xfId="1" applyFont="1" applyBorder="1"/>
    <xf numFmtId="0" fontId="9" fillId="0" borderId="0" xfId="1" applyFont="1"/>
    <xf numFmtId="0" fontId="9" fillId="0" borderId="3" xfId="0" applyFont="1" applyBorder="1" applyAlignment="1">
      <alignment horizontal="center" wrapText="1"/>
    </xf>
    <xf numFmtId="1" fontId="9" fillId="2" borderId="3" xfId="1" applyNumberFormat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left" vertical="center"/>
    </xf>
    <xf numFmtId="1" fontId="7" fillId="2" borderId="8" xfId="1" applyNumberFormat="1" applyFont="1" applyFill="1" applyBorder="1" applyAlignment="1">
      <alignment horizontal="center" vertical="center"/>
    </xf>
    <xf numFmtId="1" fontId="7" fillId="2" borderId="2" xfId="1" applyNumberFormat="1" applyFont="1" applyFill="1" applyBorder="1" applyAlignment="1">
      <alignment horizontal="center" vertical="center"/>
    </xf>
    <xf numFmtId="1" fontId="14" fillId="0" borderId="0" xfId="1" applyNumberFormat="1" applyFont="1" applyBorder="1" applyAlignment="1">
      <alignment horizontal="center" vertical="center"/>
    </xf>
    <xf numFmtId="1" fontId="9" fillId="0" borderId="0" xfId="1" applyNumberFormat="1" applyFont="1" applyBorder="1" applyAlignment="1">
      <alignment horizontal="center" vertical="center"/>
    </xf>
    <xf numFmtId="0" fontId="8" fillId="2" borderId="9" xfId="1" applyFont="1" applyFill="1" applyBorder="1" applyAlignment="1">
      <alignment vertical="center"/>
    </xf>
    <xf numFmtId="1" fontId="7" fillId="2" borderId="3" xfId="1" applyNumberFormat="1" applyFont="1" applyFill="1" applyBorder="1" applyAlignment="1">
      <alignment horizontal="center"/>
    </xf>
    <xf numFmtId="1" fontId="7" fillId="2" borderId="10" xfId="1" applyNumberFormat="1" applyFont="1" applyFill="1" applyBorder="1" applyAlignment="1">
      <alignment horizontal="center"/>
    </xf>
    <xf numFmtId="1" fontId="17" fillId="0" borderId="0" xfId="1" applyNumberFormat="1" applyFont="1" applyBorder="1" applyAlignment="1">
      <alignment horizontal="center" vertical="center"/>
    </xf>
    <xf numFmtId="1" fontId="8" fillId="2" borderId="3" xfId="1" applyNumberFormat="1" applyFont="1" applyFill="1" applyBorder="1" applyAlignment="1">
      <alignment horizontal="left" vertical="center"/>
    </xf>
    <xf numFmtId="1" fontId="21" fillId="0" borderId="0" xfId="1" applyNumberFormat="1" applyFont="1" applyBorder="1" applyAlignment="1">
      <alignment vertical="center"/>
    </xf>
    <xf numFmtId="1" fontId="19" fillId="0" borderId="0" xfId="1" applyNumberFormat="1" applyFont="1" applyBorder="1" applyAlignment="1">
      <alignment horizontal="center" vertical="center"/>
    </xf>
    <xf numFmtId="1" fontId="12" fillId="0" borderId="0" xfId="1" applyNumberFormat="1" applyFont="1" applyBorder="1" applyAlignment="1">
      <alignment horizontal="center" vertical="center"/>
    </xf>
    <xf numFmtId="165" fontId="7" fillId="2" borderId="3" xfId="1" applyNumberFormat="1" applyFont="1" applyFill="1" applyBorder="1" applyAlignment="1">
      <alignment horizontal="center" vertical="center"/>
    </xf>
    <xf numFmtId="165" fontId="7" fillId="2" borderId="7" xfId="1" applyNumberFormat="1" applyFont="1" applyFill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0" fillId="0" borderId="0" xfId="1" applyFont="1" applyBorder="1" applyAlignment="1">
      <alignment horizontal="center" vertical="center"/>
    </xf>
    <xf numFmtId="0" fontId="27" fillId="0" borderId="0" xfId="1" applyFont="1" applyBorder="1" applyAlignment="1"/>
    <xf numFmtId="0" fontId="4" fillId="0" borderId="0" xfId="1" applyFont="1" applyAlignment="1">
      <alignment horizontal="left"/>
    </xf>
    <xf numFmtId="2" fontId="4" fillId="0" borderId="0" xfId="1" applyNumberFormat="1" applyFont="1" applyAlignment="1">
      <alignment horizontal="center"/>
    </xf>
    <xf numFmtId="0" fontId="28" fillId="0" borderId="11" xfId="0" applyFont="1" applyBorder="1"/>
    <xf numFmtId="0" fontId="9" fillId="0" borderId="2" xfId="0" applyFont="1" applyBorder="1"/>
    <xf numFmtId="0" fontId="9" fillId="0" borderId="3" xfId="1" applyFont="1" applyBorder="1" applyAlignment="1">
      <alignment horizontal="left"/>
    </xf>
    <xf numFmtId="0" fontId="6" fillId="0" borderId="1" xfId="1" applyFont="1" applyBorder="1" applyAlignment="1">
      <alignment horizontal="center"/>
    </xf>
    <xf numFmtId="1" fontId="6" fillId="0" borderId="2" xfId="1" applyNumberFormat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left" vertical="center" wrapText="1"/>
    </xf>
    <xf numFmtId="0" fontId="14" fillId="2" borderId="3" xfId="1" applyFont="1" applyFill="1" applyBorder="1" applyAlignment="1">
      <alignment horizontal="left" vertical="center" wrapText="1"/>
    </xf>
    <xf numFmtId="0" fontId="26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left" vertical="center"/>
    </xf>
    <xf numFmtId="0" fontId="11" fillId="2" borderId="3" xfId="1" applyFont="1" applyFill="1" applyBorder="1" applyAlignment="1">
      <alignment horizontal="left" vertical="center"/>
    </xf>
    <xf numFmtId="0" fontId="28" fillId="0" borderId="11" xfId="0" applyFont="1" applyBorder="1" applyAlignment="1">
      <alignment horizontal="center" wrapText="1"/>
    </xf>
  </cellXfs>
  <cellStyles count="5">
    <cellStyle name="Normalny" xfId="0" builtinId="0"/>
    <cellStyle name="Normalny 2" xfId="1"/>
    <cellStyle name="Normalny 6" xfId="2"/>
    <cellStyle name="Normalny_Arkusz1" xfId="3"/>
    <cellStyle name="Walutowy 2" xfId="4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9"/>
  <sheetViews>
    <sheetView tabSelected="1" topLeftCell="A84" zoomScale="120" zoomScaleNormal="120" workbookViewId="0">
      <selection activeCell="A14" sqref="A14"/>
    </sheetView>
  </sheetViews>
  <sheetFormatPr defaultColWidth="13" defaultRowHeight="13.2" x14ac:dyDescent="0.25"/>
  <cols>
    <col min="1" max="1" width="46" style="1" customWidth="1"/>
    <col min="2" max="2" width="6.33203125" style="2" customWidth="1"/>
    <col min="3" max="7" width="6.33203125" style="3" customWidth="1"/>
    <col min="8" max="8" width="4.88671875" style="3" customWidth="1"/>
    <col min="9" max="9" width="6.33203125" style="3" customWidth="1"/>
    <col min="10" max="10" width="5.88671875" style="4" customWidth="1"/>
    <col min="11" max="11" width="13" style="5"/>
    <col min="12" max="16384" width="13" style="6"/>
  </cols>
  <sheetData>
    <row r="1" spans="1:12" x14ac:dyDescent="0.25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</row>
    <row r="2" spans="1:12" ht="48" customHeight="1" x14ac:dyDescent="0.25">
      <c r="A2" s="127" t="s">
        <v>1</v>
      </c>
      <c r="B2" s="127"/>
      <c r="C2" s="127"/>
      <c r="D2" s="127"/>
      <c r="E2" s="127"/>
      <c r="F2" s="127"/>
      <c r="G2" s="127"/>
      <c r="H2" s="127"/>
      <c r="I2" s="127"/>
      <c r="J2" s="127"/>
    </row>
    <row r="3" spans="1:12" s="14" customFormat="1" ht="98.25" customHeight="1" x14ac:dyDescent="0.3">
      <c r="A3" s="7" t="s">
        <v>2</v>
      </c>
      <c r="B3" s="8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9" t="s">
        <v>9</v>
      </c>
      <c r="I3" s="11" t="s">
        <v>10</v>
      </c>
      <c r="J3" s="12" t="s">
        <v>11</v>
      </c>
      <c r="K3" s="13"/>
    </row>
    <row r="4" spans="1:12" s="14" customFormat="1" ht="12.75" customHeight="1" x14ac:dyDescent="0.3">
      <c r="A4" s="128" t="s">
        <v>12</v>
      </c>
      <c r="B4" s="128"/>
      <c r="C4" s="128"/>
      <c r="D4" s="128"/>
      <c r="E4" s="128"/>
      <c r="F4" s="128"/>
      <c r="G4" s="128"/>
      <c r="H4" s="128"/>
      <c r="I4" s="128"/>
      <c r="J4" s="128"/>
      <c r="K4" s="13"/>
    </row>
    <row r="5" spans="1:12" s="25" customFormat="1" ht="12" customHeight="1" x14ac:dyDescent="0.3">
      <c r="A5" s="15" t="s">
        <v>13</v>
      </c>
      <c r="B5" s="16">
        <v>0</v>
      </c>
      <c r="C5" s="17" t="s">
        <v>14</v>
      </c>
      <c r="D5" s="18">
        <f t="shared" ref="D5:D14" si="0">SUM(E5:H5)</f>
        <v>30</v>
      </c>
      <c r="E5" s="19"/>
      <c r="F5" s="20">
        <v>30</v>
      </c>
      <c r="G5" s="20"/>
      <c r="H5" s="21"/>
      <c r="I5" s="22">
        <f t="shared" ref="I5:I14" si="1">ROUNDUP(E5/15,0)</f>
        <v>0</v>
      </c>
      <c r="J5" s="23">
        <f t="shared" ref="J5:J14" si="2">ROUNDUP((F5+G5+H5)/15,0)</f>
        <v>2</v>
      </c>
      <c r="K5" s="24"/>
    </row>
    <row r="6" spans="1:12" s="25" customFormat="1" ht="12" customHeight="1" x14ac:dyDescent="0.3">
      <c r="A6" s="15" t="s">
        <v>15</v>
      </c>
      <c r="B6" s="16">
        <v>4</v>
      </c>
      <c r="C6" s="26" t="s">
        <v>14</v>
      </c>
      <c r="D6" s="18">
        <f t="shared" si="0"/>
        <v>45</v>
      </c>
      <c r="E6" s="19">
        <v>15</v>
      </c>
      <c r="F6" s="20">
        <v>10</v>
      </c>
      <c r="G6" s="20">
        <v>20</v>
      </c>
      <c r="H6" s="21"/>
      <c r="I6" s="22">
        <f t="shared" si="1"/>
        <v>1</v>
      </c>
      <c r="J6" s="23">
        <f t="shared" si="2"/>
        <v>2</v>
      </c>
      <c r="K6" s="24"/>
    </row>
    <row r="7" spans="1:12" s="25" customFormat="1" ht="12" customHeight="1" x14ac:dyDescent="0.3">
      <c r="A7" s="15" t="s">
        <v>16</v>
      </c>
      <c r="B7" s="16">
        <v>5</v>
      </c>
      <c r="C7" s="26" t="s">
        <v>17</v>
      </c>
      <c r="D7" s="18">
        <f t="shared" si="0"/>
        <v>45</v>
      </c>
      <c r="E7" s="19">
        <v>15</v>
      </c>
      <c r="F7" s="20">
        <v>10</v>
      </c>
      <c r="G7" s="20">
        <v>20</v>
      </c>
      <c r="H7" s="21"/>
      <c r="I7" s="22">
        <f t="shared" si="1"/>
        <v>1</v>
      </c>
      <c r="J7" s="23">
        <f t="shared" si="2"/>
        <v>2</v>
      </c>
      <c r="K7" s="24"/>
      <c r="L7" s="27"/>
    </row>
    <row r="8" spans="1:12" s="25" customFormat="1" ht="12" customHeight="1" x14ac:dyDescent="0.3">
      <c r="A8" s="15" t="s">
        <v>18</v>
      </c>
      <c r="B8" s="16">
        <v>4</v>
      </c>
      <c r="C8" s="26" t="s">
        <v>14</v>
      </c>
      <c r="D8" s="18">
        <f t="shared" si="0"/>
        <v>45</v>
      </c>
      <c r="E8" s="18">
        <v>15</v>
      </c>
      <c r="F8" s="18">
        <v>10</v>
      </c>
      <c r="G8" s="20">
        <v>20</v>
      </c>
      <c r="H8" s="18"/>
      <c r="I8" s="22">
        <f t="shared" si="1"/>
        <v>1</v>
      </c>
      <c r="J8" s="23">
        <f t="shared" si="2"/>
        <v>2</v>
      </c>
      <c r="K8" s="24"/>
      <c r="L8" s="27"/>
    </row>
    <row r="9" spans="1:12" s="25" customFormat="1" ht="12" customHeight="1" x14ac:dyDescent="0.3">
      <c r="A9" s="15" t="s">
        <v>19</v>
      </c>
      <c r="B9" s="16">
        <v>4</v>
      </c>
      <c r="C9" s="26" t="s">
        <v>14</v>
      </c>
      <c r="D9" s="18">
        <f t="shared" si="0"/>
        <v>30</v>
      </c>
      <c r="E9" s="19">
        <v>15</v>
      </c>
      <c r="F9" s="20">
        <v>5</v>
      </c>
      <c r="G9" s="20">
        <v>10</v>
      </c>
      <c r="H9" s="21"/>
      <c r="I9" s="22">
        <f t="shared" si="1"/>
        <v>1</v>
      </c>
      <c r="J9" s="23">
        <f t="shared" si="2"/>
        <v>1</v>
      </c>
      <c r="K9" s="24"/>
    </row>
    <row r="10" spans="1:12" s="25" customFormat="1" ht="12" customHeight="1" x14ac:dyDescent="0.3">
      <c r="A10" s="56" t="s">
        <v>96</v>
      </c>
      <c r="B10" s="16">
        <v>2</v>
      </c>
      <c r="C10" s="26" t="s">
        <v>14</v>
      </c>
      <c r="D10" s="18">
        <f t="shared" si="0"/>
        <v>30</v>
      </c>
      <c r="E10" s="19"/>
      <c r="F10" s="20"/>
      <c r="G10" s="20">
        <v>30</v>
      </c>
      <c r="H10" s="21"/>
      <c r="I10" s="22">
        <f t="shared" si="1"/>
        <v>0</v>
      </c>
      <c r="J10" s="23">
        <f t="shared" si="2"/>
        <v>2</v>
      </c>
      <c r="K10" s="24"/>
    </row>
    <row r="11" spans="1:12" s="29" customFormat="1" ht="12" customHeight="1" x14ac:dyDescent="0.3">
      <c r="A11" s="15" t="s">
        <v>20</v>
      </c>
      <c r="B11" s="16">
        <v>5</v>
      </c>
      <c r="C11" s="26" t="s">
        <v>17</v>
      </c>
      <c r="D11" s="18">
        <f t="shared" si="0"/>
        <v>45</v>
      </c>
      <c r="E11" s="19">
        <v>30</v>
      </c>
      <c r="F11" s="20">
        <v>15</v>
      </c>
      <c r="G11" s="20"/>
      <c r="H11" s="21"/>
      <c r="I11" s="22">
        <f t="shared" si="1"/>
        <v>2</v>
      </c>
      <c r="J11" s="23">
        <f t="shared" si="2"/>
        <v>1</v>
      </c>
      <c r="K11" s="28"/>
      <c r="L11" s="25"/>
    </row>
    <row r="12" spans="1:12" s="25" customFormat="1" ht="12" customHeight="1" x14ac:dyDescent="0.3">
      <c r="A12" s="15" t="s">
        <v>21</v>
      </c>
      <c r="B12" s="16">
        <v>2</v>
      </c>
      <c r="C12" s="26" t="s">
        <v>14</v>
      </c>
      <c r="D12" s="18">
        <f t="shared" si="0"/>
        <v>30</v>
      </c>
      <c r="E12" s="19">
        <v>30</v>
      </c>
      <c r="F12" s="20"/>
      <c r="G12" s="20"/>
      <c r="H12" s="21"/>
      <c r="I12" s="22">
        <f t="shared" si="1"/>
        <v>2</v>
      </c>
      <c r="J12" s="23">
        <f t="shared" si="2"/>
        <v>0</v>
      </c>
      <c r="K12" s="24"/>
    </row>
    <row r="13" spans="1:12" s="32" customFormat="1" ht="12" customHeight="1" x14ac:dyDescent="0.3">
      <c r="A13" s="15" t="s">
        <v>22</v>
      </c>
      <c r="B13" s="16">
        <v>4</v>
      </c>
      <c r="C13" s="26" t="s">
        <v>17</v>
      </c>
      <c r="D13" s="18">
        <f t="shared" si="0"/>
        <v>45</v>
      </c>
      <c r="E13" s="19">
        <v>15</v>
      </c>
      <c r="F13" s="30">
        <v>10</v>
      </c>
      <c r="G13" s="30">
        <v>20</v>
      </c>
      <c r="H13" s="18"/>
      <c r="I13" s="22">
        <f t="shared" si="1"/>
        <v>1</v>
      </c>
      <c r="J13" s="23">
        <f t="shared" si="2"/>
        <v>2</v>
      </c>
      <c r="K13" s="31"/>
      <c r="L13" s="25"/>
    </row>
    <row r="14" spans="1:12" s="25" customFormat="1" ht="12" customHeight="1" x14ac:dyDescent="0.3">
      <c r="A14" s="15" t="s">
        <v>23</v>
      </c>
      <c r="B14" s="16">
        <v>0</v>
      </c>
      <c r="C14" s="17" t="s">
        <v>14</v>
      </c>
      <c r="D14" s="18">
        <f t="shared" si="0"/>
        <v>5</v>
      </c>
      <c r="E14" s="19">
        <v>5</v>
      </c>
      <c r="F14" s="19"/>
      <c r="G14" s="19"/>
      <c r="H14" s="33"/>
      <c r="I14" s="22">
        <f t="shared" si="1"/>
        <v>1</v>
      </c>
      <c r="J14" s="23">
        <f t="shared" si="2"/>
        <v>0</v>
      </c>
      <c r="K14" s="24"/>
    </row>
    <row r="15" spans="1:12" s="29" customFormat="1" ht="12" customHeight="1" x14ac:dyDescent="0.3">
      <c r="A15" s="34" t="s">
        <v>24</v>
      </c>
      <c r="B15" s="8">
        <f>SUM(B5:B14)</f>
        <v>30</v>
      </c>
      <c r="C15" s="35">
        <f>COUNTIF(C5:C14,"e")</f>
        <v>3</v>
      </c>
      <c r="D15" s="36">
        <f t="shared" ref="D15:J15" si="3">SUM(D5:D14)</f>
        <v>350</v>
      </c>
      <c r="E15" s="36">
        <f t="shared" si="3"/>
        <v>140</v>
      </c>
      <c r="F15" s="36">
        <f t="shared" si="3"/>
        <v>90</v>
      </c>
      <c r="G15" s="36">
        <f t="shared" si="3"/>
        <v>120</v>
      </c>
      <c r="H15" s="36">
        <f t="shared" si="3"/>
        <v>0</v>
      </c>
      <c r="I15" s="37">
        <f t="shared" si="3"/>
        <v>10</v>
      </c>
      <c r="J15" s="38">
        <f t="shared" si="3"/>
        <v>14</v>
      </c>
      <c r="K15" s="28"/>
      <c r="L15" s="25"/>
    </row>
    <row r="16" spans="1:12" s="29" customFormat="1" ht="12" customHeight="1" x14ac:dyDescent="0.3">
      <c r="A16" s="129" t="s">
        <v>25</v>
      </c>
      <c r="B16" s="129"/>
      <c r="C16" s="129"/>
      <c r="D16" s="129"/>
      <c r="E16" s="129"/>
      <c r="F16" s="129"/>
      <c r="G16" s="129"/>
      <c r="H16" s="129"/>
      <c r="I16" s="129"/>
      <c r="J16" s="129"/>
      <c r="K16" s="28"/>
      <c r="L16" s="25"/>
    </row>
    <row r="17" spans="1:16" s="29" customFormat="1" ht="12" customHeight="1" x14ac:dyDescent="0.3">
      <c r="A17" s="15" t="s">
        <v>26</v>
      </c>
      <c r="B17" s="16">
        <v>2</v>
      </c>
      <c r="C17" s="26" t="s">
        <v>14</v>
      </c>
      <c r="D17" s="18">
        <f t="shared" ref="D17:D25" si="4">SUM(E17:H17)</f>
        <v>30</v>
      </c>
      <c r="E17" s="18"/>
      <c r="F17" s="18"/>
      <c r="G17" s="39">
        <v>30</v>
      </c>
      <c r="H17" s="18"/>
      <c r="I17" s="22">
        <f t="shared" ref="I17:I25" si="5">ROUNDUP(E17/15,0)</f>
        <v>0</v>
      </c>
      <c r="J17" s="23">
        <f t="shared" ref="J17:J25" si="6">ROUNDUP((F17+G17+H17)/15,0)</f>
        <v>2</v>
      </c>
      <c r="K17" s="28"/>
      <c r="L17" s="25"/>
    </row>
    <row r="18" spans="1:16" s="29" customFormat="1" ht="12" customHeight="1" x14ac:dyDescent="0.3">
      <c r="A18" s="15" t="s">
        <v>27</v>
      </c>
      <c r="B18" s="16">
        <v>0</v>
      </c>
      <c r="C18" s="26" t="s">
        <v>14</v>
      </c>
      <c r="D18" s="18">
        <f t="shared" si="4"/>
        <v>30</v>
      </c>
      <c r="E18" s="19"/>
      <c r="F18" s="20">
        <v>30</v>
      </c>
      <c r="G18" s="20"/>
      <c r="H18" s="18"/>
      <c r="I18" s="22">
        <f t="shared" si="5"/>
        <v>0</v>
      </c>
      <c r="J18" s="23">
        <f t="shared" si="6"/>
        <v>2</v>
      </c>
      <c r="K18" s="28"/>
      <c r="L18" s="25"/>
    </row>
    <row r="19" spans="1:16" s="41" customFormat="1" ht="12" customHeight="1" x14ac:dyDescent="0.3">
      <c r="A19" s="15" t="s">
        <v>28</v>
      </c>
      <c r="B19" s="16">
        <v>7</v>
      </c>
      <c r="C19" s="26" t="s">
        <v>17</v>
      </c>
      <c r="D19" s="18">
        <f t="shared" si="4"/>
        <v>75</v>
      </c>
      <c r="E19" s="19">
        <v>30</v>
      </c>
      <c r="F19" s="20">
        <v>45</v>
      </c>
      <c r="G19" s="20"/>
      <c r="H19" s="18"/>
      <c r="I19" s="22">
        <f t="shared" si="5"/>
        <v>2</v>
      </c>
      <c r="J19" s="23">
        <f t="shared" si="6"/>
        <v>3</v>
      </c>
      <c r="K19" s="40"/>
      <c r="L19" s="25"/>
    </row>
    <row r="20" spans="1:16" s="29" customFormat="1" ht="12" customHeight="1" x14ac:dyDescent="0.3">
      <c r="A20" s="15" t="s">
        <v>29</v>
      </c>
      <c r="B20" s="16">
        <v>2</v>
      </c>
      <c r="C20" s="17" t="s">
        <v>14</v>
      </c>
      <c r="D20" s="18">
        <f t="shared" si="4"/>
        <v>30</v>
      </c>
      <c r="E20" s="19">
        <v>30</v>
      </c>
      <c r="F20" s="20"/>
      <c r="G20" s="20"/>
      <c r="H20" s="18"/>
      <c r="I20" s="22">
        <f t="shared" si="5"/>
        <v>2</v>
      </c>
      <c r="J20" s="23">
        <f t="shared" si="6"/>
        <v>0</v>
      </c>
      <c r="K20" s="28"/>
      <c r="L20" s="25"/>
    </row>
    <row r="21" spans="1:16" s="25" customFormat="1" ht="12" customHeight="1" x14ac:dyDescent="0.3">
      <c r="A21" s="15" t="s">
        <v>30</v>
      </c>
      <c r="B21" s="16">
        <v>5</v>
      </c>
      <c r="C21" s="17" t="s">
        <v>17</v>
      </c>
      <c r="D21" s="18">
        <f t="shared" si="4"/>
        <v>45</v>
      </c>
      <c r="E21" s="19">
        <v>15</v>
      </c>
      <c r="F21" s="20">
        <v>10</v>
      </c>
      <c r="G21" s="20">
        <v>20</v>
      </c>
      <c r="H21" s="18"/>
      <c r="I21" s="22">
        <f t="shared" si="5"/>
        <v>1</v>
      </c>
      <c r="J21" s="23">
        <f t="shared" si="6"/>
        <v>2</v>
      </c>
      <c r="K21" s="24"/>
    </row>
    <row r="22" spans="1:16" s="32" customFormat="1" ht="12" customHeight="1" x14ac:dyDescent="0.3">
      <c r="A22" s="15" t="s">
        <v>31</v>
      </c>
      <c r="B22" s="16">
        <v>4</v>
      </c>
      <c r="C22" s="26" t="s">
        <v>14</v>
      </c>
      <c r="D22" s="18">
        <f t="shared" si="4"/>
        <v>45</v>
      </c>
      <c r="E22" s="18">
        <v>15</v>
      </c>
      <c r="F22" s="18">
        <v>10</v>
      </c>
      <c r="G22" s="20">
        <v>20</v>
      </c>
      <c r="H22" s="18"/>
      <c r="I22" s="22">
        <f t="shared" si="5"/>
        <v>1</v>
      </c>
      <c r="J22" s="23">
        <f t="shared" si="6"/>
        <v>2</v>
      </c>
      <c r="K22" s="31"/>
      <c r="L22" s="25"/>
    </row>
    <row r="23" spans="1:16" s="32" customFormat="1" ht="12" customHeight="1" x14ac:dyDescent="0.3">
      <c r="A23" s="15" t="s">
        <v>32</v>
      </c>
      <c r="B23" s="16">
        <v>5</v>
      </c>
      <c r="C23" s="26" t="s">
        <v>17</v>
      </c>
      <c r="D23" s="18">
        <f t="shared" si="4"/>
        <v>45</v>
      </c>
      <c r="E23" s="18">
        <v>15</v>
      </c>
      <c r="F23" s="18">
        <v>10</v>
      </c>
      <c r="G23" s="20">
        <v>20</v>
      </c>
      <c r="H23" s="18"/>
      <c r="I23" s="22">
        <f t="shared" si="5"/>
        <v>1</v>
      </c>
      <c r="J23" s="23">
        <f t="shared" si="6"/>
        <v>2</v>
      </c>
      <c r="K23" s="31"/>
      <c r="L23" s="25"/>
    </row>
    <row r="24" spans="1:16" s="32" customFormat="1" ht="12" customHeight="1" x14ac:dyDescent="0.3">
      <c r="A24" s="15" t="s">
        <v>33</v>
      </c>
      <c r="B24" s="16">
        <v>4</v>
      </c>
      <c r="C24" s="26" t="s">
        <v>14</v>
      </c>
      <c r="D24" s="18">
        <f t="shared" si="4"/>
        <v>45</v>
      </c>
      <c r="E24" s="18">
        <v>15</v>
      </c>
      <c r="F24" s="18">
        <v>10</v>
      </c>
      <c r="G24" s="20">
        <v>20</v>
      </c>
      <c r="H24" s="18"/>
      <c r="I24" s="22">
        <f t="shared" si="5"/>
        <v>1</v>
      </c>
      <c r="J24" s="23">
        <f t="shared" si="6"/>
        <v>2</v>
      </c>
      <c r="K24" s="31"/>
      <c r="L24" s="25"/>
    </row>
    <row r="25" spans="1:16" s="32" customFormat="1" ht="12.75" customHeight="1" x14ac:dyDescent="0.3">
      <c r="A25" s="15" t="s">
        <v>34</v>
      </c>
      <c r="B25" s="16">
        <v>1</v>
      </c>
      <c r="C25" s="26" t="s">
        <v>14</v>
      </c>
      <c r="D25" s="18">
        <f t="shared" si="4"/>
        <v>15</v>
      </c>
      <c r="E25" s="23">
        <v>15</v>
      </c>
      <c r="F25" s="18"/>
      <c r="G25" s="39"/>
      <c r="H25" s="42"/>
      <c r="I25" s="22">
        <f t="shared" si="5"/>
        <v>1</v>
      </c>
      <c r="J25" s="23">
        <f t="shared" si="6"/>
        <v>0</v>
      </c>
      <c r="K25" s="31"/>
      <c r="L25" s="25"/>
    </row>
    <row r="26" spans="1:16" s="25" customFormat="1" ht="12" customHeight="1" x14ac:dyDescent="0.3">
      <c r="A26" s="34" t="s">
        <v>24</v>
      </c>
      <c r="B26" s="8">
        <f>SUM(B17:B25)</f>
        <v>30</v>
      </c>
      <c r="C26" s="8">
        <f>COUNTIF(C17:C25,"e")</f>
        <v>3</v>
      </c>
      <c r="D26" s="8">
        <f t="shared" ref="D26:J26" si="7">SUM(D17:D25)</f>
        <v>360</v>
      </c>
      <c r="E26" s="8">
        <f t="shared" si="7"/>
        <v>135</v>
      </c>
      <c r="F26" s="8">
        <f t="shared" si="7"/>
        <v>115</v>
      </c>
      <c r="G26" s="8">
        <f t="shared" si="7"/>
        <v>110</v>
      </c>
      <c r="H26" s="8">
        <f t="shared" si="7"/>
        <v>0</v>
      </c>
      <c r="I26" s="8">
        <f t="shared" si="7"/>
        <v>9</v>
      </c>
      <c r="J26" s="8">
        <f t="shared" si="7"/>
        <v>15</v>
      </c>
      <c r="K26" s="24"/>
    </row>
    <row r="27" spans="1:16" s="25" customFormat="1" ht="12" customHeight="1" x14ac:dyDescent="0.3">
      <c r="A27" s="129" t="s">
        <v>35</v>
      </c>
      <c r="B27" s="129"/>
      <c r="C27" s="129"/>
      <c r="D27" s="129"/>
      <c r="E27" s="129"/>
      <c r="F27" s="129"/>
      <c r="G27" s="129"/>
      <c r="H27" s="129"/>
      <c r="I27" s="129"/>
      <c r="J27" s="129"/>
      <c r="K27" s="24"/>
    </row>
    <row r="28" spans="1:16" s="25" customFormat="1" ht="12" customHeight="1" x14ac:dyDescent="0.3">
      <c r="A28" s="15" t="s">
        <v>36</v>
      </c>
      <c r="B28" s="16">
        <v>2</v>
      </c>
      <c r="C28" s="17" t="s">
        <v>14</v>
      </c>
      <c r="D28" s="18">
        <f t="shared" ref="D28:D35" si="8">SUM(E28:H28)</f>
        <v>30</v>
      </c>
      <c r="E28" s="18"/>
      <c r="F28" s="18"/>
      <c r="G28" s="39">
        <v>30</v>
      </c>
      <c r="H28" s="18"/>
      <c r="I28" s="22">
        <f t="shared" ref="I28:I37" si="9">ROUNDUP(E28/15,0)</f>
        <v>0</v>
      </c>
      <c r="J28" s="23">
        <f t="shared" ref="J28:J37" si="10">ROUNDUP((F28+G28+H28)/15,0)</f>
        <v>2</v>
      </c>
      <c r="K28" s="24"/>
    </row>
    <row r="29" spans="1:16" s="25" customFormat="1" ht="12" customHeight="1" x14ac:dyDescent="0.3">
      <c r="A29" s="43" t="s">
        <v>37</v>
      </c>
      <c r="B29" s="16">
        <v>3</v>
      </c>
      <c r="C29" s="17" t="s">
        <v>17</v>
      </c>
      <c r="D29" s="18">
        <f t="shared" si="8"/>
        <v>30</v>
      </c>
      <c r="E29" s="18">
        <v>30</v>
      </c>
      <c r="F29" s="18"/>
      <c r="G29" s="39"/>
      <c r="H29" s="18"/>
      <c r="I29" s="22">
        <f t="shared" si="9"/>
        <v>2</v>
      </c>
      <c r="J29" s="23">
        <f t="shared" si="10"/>
        <v>0</v>
      </c>
      <c r="K29" s="24"/>
    </row>
    <row r="30" spans="1:16" s="45" customFormat="1" ht="26.25" customHeight="1" x14ac:dyDescent="0.3">
      <c r="A30" s="15" t="s">
        <v>38</v>
      </c>
      <c r="B30" s="16">
        <v>2</v>
      </c>
      <c r="C30" s="17" t="s">
        <v>14</v>
      </c>
      <c r="D30" s="18">
        <f t="shared" si="8"/>
        <v>45</v>
      </c>
      <c r="E30" s="23">
        <v>15</v>
      </c>
      <c r="F30" s="23">
        <v>10</v>
      </c>
      <c r="G30" s="44">
        <v>20</v>
      </c>
      <c r="H30" s="23"/>
      <c r="I30" s="22">
        <f t="shared" si="9"/>
        <v>1</v>
      </c>
      <c r="J30" s="23">
        <f t="shared" si="10"/>
        <v>2</v>
      </c>
      <c r="K30" s="24"/>
      <c r="L30" s="25"/>
      <c r="M30" s="25"/>
      <c r="N30" s="25"/>
      <c r="O30" s="25"/>
      <c r="P30" s="25"/>
    </row>
    <row r="31" spans="1:16" s="25" customFormat="1" ht="12" customHeight="1" x14ac:dyDescent="0.3">
      <c r="A31" s="15" t="s">
        <v>39</v>
      </c>
      <c r="B31" s="16">
        <v>4</v>
      </c>
      <c r="C31" s="26" t="s">
        <v>14</v>
      </c>
      <c r="D31" s="18">
        <f t="shared" si="8"/>
        <v>45</v>
      </c>
      <c r="E31" s="18">
        <v>15</v>
      </c>
      <c r="F31" s="18">
        <v>10</v>
      </c>
      <c r="G31" s="39">
        <v>20</v>
      </c>
      <c r="H31" s="18"/>
      <c r="I31" s="22">
        <f t="shared" si="9"/>
        <v>1</v>
      </c>
      <c r="J31" s="23">
        <f t="shared" si="10"/>
        <v>2</v>
      </c>
      <c r="K31" s="24"/>
    </row>
    <row r="32" spans="1:16" s="25" customFormat="1" ht="12" customHeight="1" x14ac:dyDescent="0.3">
      <c r="A32" s="15" t="s">
        <v>40</v>
      </c>
      <c r="B32" s="16">
        <v>4</v>
      </c>
      <c r="C32" s="26" t="s">
        <v>14</v>
      </c>
      <c r="D32" s="18">
        <f t="shared" si="8"/>
        <v>45</v>
      </c>
      <c r="E32" s="19">
        <v>15</v>
      </c>
      <c r="F32" s="20">
        <v>4</v>
      </c>
      <c r="G32" s="20">
        <v>20</v>
      </c>
      <c r="H32" s="18">
        <v>6</v>
      </c>
      <c r="I32" s="22">
        <f t="shared" si="9"/>
        <v>1</v>
      </c>
      <c r="J32" s="23">
        <f t="shared" si="10"/>
        <v>2</v>
      </c>
      <c r="K32" s="24"/>
    </row>
    <row r="33" spans="1:12" s="25" customFormat="1" ht="12" customHeight="1" x14ac:dyDescent="0.3">
      <c r="A33" s="15" t="s">
        <v>41</v>
      </c>
      <c r="B33" s="16">
        <v>4</v>
      </c>
      <c r="C33" s="17" t="s">
        <v>14</v>
      </c>
      <c r="D33" s="18">
        <f t="shared" si="8"/>
        <v>45</v>
      </c>
      <c r="E33" s="23">
        <v>15</v>
      </c>
      <c r="F33" s="23">
        <v>10</v>
      </c>
      <c r="G33" s="44">
        <v>20</v>
      </c>
      <c r="H33" s="23"/>
      <c r="I33" s="22">
        <f t="shared" si="9"/>
        <v>1</v>
      </c>
      <c r="J33" s="23">
        <f t="shared" si="10"/>
        <v>2</v>
      </c>
      <c r="K33" s="24"/>
    </row>
    <row r="34" spans="1:12" s="25" customFormat="1" ht="12" customHeight="1" x14ac:dyDescent="0.3">
      <c r="A34" s="15" t="s">
        <v>42</v>
      </c>
      <c r="B34" s="16">
        <v>3</v>
      </c>
      <c r="C34" s="17" t="s">
        <v>17</v>
      </c>
      <c r="D34" s="18">
        <f t="shared" si="8"/>
        <v>30</v>
      </c>
      <c r="E34" s="17">
        <v>15</v>
      </c>
      <c r="F34" s="17">
        <v>5</v>
      </c>
      <c r="G34" s="17">
        <v>10</v>
      </c>
      <c r="H34" s="46"/>
      <c r="I34" s="22">
        <f t="shared" si="9"/>
        <v>1</v>
      </c>
      <c r="J34" s="23">
        <f t="shared" si="10"/>
        <v>1</v>
      </c>
      <c r="K34" s="24"/>
    </row>
    <row r="35" spans="1:12" s="25" customFormat="1" ht="12" customHeight="1" x14ac:dyDescent="0.3">
      <c r="A35" s="15" t="s">
        <v>43</v>
      </c>
      <c r="B35" s="16">
        <v>2</v>
      </c>
      <c r="C35" s="17" t="s">
        <v>14</v>
      </c>
      <c r="D35" s="18">
        <f t="shared" si="8"/>
        <v>30</v>
      </c>
      <c r="E35" s="17">
        <v>15</v>
      </c>
      <c r="F35" s="17">
        <v>5</v>
      </c>
      <c r="G35" s="17">
        <v>10</v>
      </c>
      <c r="H35" s="46"/>
      <c r="I35" s="22">
        <f t="shared" si="9"/>
        <v>1</v>
      </c>
      <c r="J35" s="23">
        <f t="shared" si="10"/>
        <v>1</v>
      </c>
      <c r="K35" s="24"/>
    </row>
    <row r="36" spans="1:12" s="25" customFormat="1" ht="12" customHeight="1" x14ac:dyDescent="0.3">
      <c r="A36" s="15" t="s">
        <v>44</v>
      </c>
      <c r="B36" s="16">
        <v>2</v>
      </c>
      <c r="C36" s="26" t="s">
        <v>14</v>
      </c>
      <c r="D36" s="18">
        <v>30</v>
      </c>
      <c r="E36" s="18">
        <v>15</v>
      </c>
      <c r="F36" s="18">
        <v>5</v>
      </c>
      <c r="G36" s="18">
        <v>10</v>
      </c>
      <c r="H36" s="18"/>
      <c r="I36" s="22">
        <f t="shared" si="9"/>
        <v>1</v>
      </c>
      <c r="J36" s="23">
        <f t="shared" si="10"/>
        <v>1</v>
      </c>
      <c r="K36" s="24"/>
    </row>
    <row r="37" spans="1:12" s="25" customFormat="1" ht="12" customHeight="1" x14ac:dyDescent="0.3">
      <c r="A37" s="15" t="s">
        <v>45</v>
      </c>
      <c r="B37" s="16">
        <v>4</v>
      </c>
      <c r="C37" s="26" t="s">
        <v>14</v>
      </c>
      <c r="D37" s="18">
        <f>SUM(E37:H37)</f>
        <v>45</v>
      </c>
      <c r="E37" s="18">
        <v>15</v>
      </c>
      <c r="F37" s="18">
        <v>10</v>
      </c>
      <c r="G37" s="18">
        <v>20</v>
      </c>
      <c r="H37" s="18"/>
      <c r="I37" s="22">
        <f t="shared" si="9"/>
        <v>1</v>
      </c>
      <c r="J37" s="23">
        <f t="shared" si="10"/>
        <v>2</v>
      </c>
      <c r="K37" s="24"/>
    </row>
    <row r="38" spans="1:12" s="25" customFormat="1" ht="12" customHeight="1" x14ac:dyDescent="0.3">
      <c r="A38" s="34" t="s">
        <v>24</v>
      </c>
      <c r="B38" s="8">
        <f>SUM(B28:B37)</f>
        <v>30</v>
      </c>
      <c r="C38" s="35">
        <f>COUNTIF(C28:C37,"e")</f>
        <v>2</v>
      </c>
      <c r="D38" s="36">
        <f t="shared" ref="D38:J38" si="11">SUM(D28:D37)</f>
        <v>375</v>
      </c>
      <c r="E38" s="36">
        <f t="shared" si="11"/>
        <v>150</v>
      </c>
      <c r="F38" s="36">
        <f t="shared" si="11"/>
        <v>59</v>
      </c>
      <c r="G38" s="36">
        <f t="shared" si="11"/>
        <v>160</v>
      </c>
      <c r="H38" s="36">
        <f t="shared" si="11"/>
        <v>6</v>
      </c>
      <c r="I38" s="37">
        <f t="shared" si="11"/>
        <v>10</v>
      </c>
      <c r="J38" s="36">
        <f t="shared" si="11"/>
        <v>15</v>
      </c>
      <c r="K38" s="24"/>
    </row>
    <row r="39" spans="1:12" s="25" customFormat="1" ht="12" customHeight="1" x14ac:dyDescent="0.3">
      <c r="A39" s="129" t="s">
        <v>46</v>
      </c>
      <c r="B39" s="129"/>
      <c r="C39" s="129"/>
      <c r="D39" s="129"/>
      <c r="E39" s="129"/>
      <c r="F39" s="129"/>
      <c r="G39" s="129"/>
      <c r="H39" s="129"/>
      <c r="I39" s="129"/>
      <c r="J39" s="129"/>
      <c r="K39" s="24"/>
    </row>
    <row r="40" spans="1:12" s="25" customFormat="1" ht="12" customHeight="1" x14ac:dyDescent="0.3">
      <c r="A40" s="15" t="s">
        <v>47</v>
      </c>
      <c r="B40" s="16">
        <v>4</v>
      </c>
      <c r="C40" s="17" t="s">
        <v>17</v>
      </c>
      <c r="D40" s="47">
        <f t="shared" ref="D40:D48" si="12">SUM(E40:H40)</f>
        <v>45</v>
      </c>
      <c r="E40" s="18"/>
      <c r="F40" s="18"/>
      <c r="G40" s="39">
        <v>45</v>
      </c>
      <c r="H40" s="18"/>
      <c r="I40" s="22">
        <f t="shared" ref="I40:I48" si="13">ROUNDUP(E40/15,0)</f>
        <v>0</v>
      </c>
      <c r="J40" s="23">
        <f>ROUNDUP((F40+G40+H40)/15,0)</f>
        <v>3</v>
      </c>
      <c r="K40" s="24"/>
    </row>
    <row r="41" spans="1:12" s="55" customFormat="1" ht="12" customHeight="1" x14ac:dyDescent="0.3">
      <c r="A41" s="48" t="s">
        <v>48</v>
      </c>
      <c r="B41" s="49">
        <v>2</v>
      </c>
      <c r="C41" s="50" t="s">
        <v>14</v>
      </c>
      <c r="D41" s="47">
        <f t="shared" si="12"/>
        <v>30</v>
      </c>
      <c r="E41" s="51"/>
      <c r="F41" s="47">
        <v>10</v>
      </c>
      <c r="G41" s="52">
        <v>20</v>
      </c>
      <c r="H41" s="47"/>
      <c r="I41" s="53">
        <f t="shared" si="13"/>
        <v>0</v>
      </c>
      <c r="J41" s="51">
        <f>ROUNDUP((F41+G41+H41)/15,0)</f>
        <v>2</v>
      </c>
      <c r="K41" s="54"/>
      <c r="L41" s="25"/>
    </row>
    <row r="42" spans="1:12" s="25" customFormat="1" ht="12" customHeight="1" x14ac:dyDescent="0.3">
      <c r="A42" s="15" t="s">
        <v>49</v>
      </c>
      <c r="B42" s="16">
        <v>4</v>
      </c>
      <c r="C42" s="26" t="s">
        <v>14</v>
      </c>
      <c r="D42" s="18">
        <f t="shared" si="12"/>
        <v>45</v>
      </c>
      <c r="E42" s="18">
        <v>15</v>
      </c>
      <c r="F42" s="18">
        <v>10</v>
      </c>
      <c r="G42" s="39">
        <v>20</v>
      </c>
      <c r="H42" s="18"/>
      <c r="I42" s="22">
        <f t="shared" si="13"/>
        <v>1</v>
      </c>
      <c r="J42" s="23">
        <f>ROUNDUP((F42+G42+H42)/15,0)</f>
        <v>2</v>
      </c>
      <c r="K42" s="24"/>
    </row>
    <row r="43" spans="1:12" s="25" customFormat="1" ht="12" customHeight="1" x14ac:dyDescent="0.3">
      <c r="A43" s="15" t="s">
        <v>50</v>
      </c>
      <c r="B43" s="16">
        <v>3</v>
      </c>
      <c r="C43" s="26" t="s">
        <v>14</v>
      </c>
      <c r="D43" s="18">
        <f t="shared" si="12"/>
        <v>30</v>
      </c>
      <c r="E43" s="23">
        <v>15</v>
      </c>
      <c r="F43" s="18">
        <v>5</v>
      </c>
      <c r="G43" s="18">
        <v>10</v>
      </c>
      <c r="H43" s="18"/>
      <c r="I43" s="22">
        <f t="shared" si="13"/>
        <v>1</v>
      </c>
      <c r="J43" s="23">
        <f>ROUNDUP((F43+G43+H43)/17,0)</f>
        <v>1</v>
      </c>
      <c r="K43" s="24"/>
    </row>
    <row r="44" spans="1:12" s="25" customFormat="1" ht="12" customHeight="1" x14ac:dyDescent="0.3">
      <c r="A44" s="15" t="s">
        <v>51</v>
      </c>
      <c r="B44" s="16">
        <v>4</v>
      </c>
      <c r="C44" s="26" t="s">
        <v>17</v>
      </c>
      <c r="D44" s="18">
        <f t="shared" si="12"/>
        <v>45</v>
      </c>
      <c r="E44" s="19">
        <v>15</v>
      </c>
      <c r="F44" s="20">
        <v>10</v>
      </c>
      <c r="G44" s="20">
        <v>20</v>
      </c>
      <c r="H44" s="42"/>
      <c r="I44" s="22">
        <f t="shared" si="13"/>
        <v>1</v>
      </c>
      <c r="J44" s="23">
        <f>ROUNDUP((F44+G44+H44)/15,0)</f>
        <v>2</v>
      </c>
      <c r="K44" s="24"/>
    </row>
    <row r="45" spans="1:12" s="25" customFormat="1" ht="12" customHeight="1" x14ac:dyDescent="0.3">
      <c r="A45" s="15" t="s">
        <v>52</v>
      </c>
      <c r="B45" s="16">
        <v>3</v>
      </c>
      <c r="C45" s="26" t="s">
        <v>14</v>
      </c>
      <c r="D45" s="18">
        <f t="shared" si="12"/>
        <v>45</v>
      </c>
      <c r="E45" s="19">
        <v>30</v>
      </c>
      <c r="F45" s="20">
        <v>5</v>
      </c>
      <c r="G45" s="20">
        <v>10</v>
      </c>
      <c r="H45" s="18"/>
      <c r="I45" s="22">
        <f t="shared" si="13"/>
        <v>2</v>
      </c>
      <c r="J45" s="23">
        <f>ROUNDUP((F45+G45+H45)/15,0)</f>
        <v>1</v>
      </c>
      <c r="K45" s="24"/>
    </row>
    <row r="46" spans="1:12" s="25" customFormat="1" ht="12" customHeight="1" x14ac:dyDescent="0.3">
      <c r="A46" s="15" t="s">
        <v>53</v>
      </c>
      <c r="B46" s="16">
        <v>3</v>
      </c>
      <c r="C46" s="17" t="s">
        <v>14</v>
      </c>
      <c r="D46" s="18">
        <f t="shared" si="12"/>
        <v>30</v>
      </c>
      <c r="E46" s="19">
        <v>15</v>
      </c>
      <c r="F46" s="20">
        <v>5</v>
      </c>
      <c r="G46" s="20">
        <v>10</v>
      </c>
      <c r="H46" s="23"/>
      <c r="I46" s="22">
        <f t="shared" si="13"/>
        <v>1</v>
      </c>
      <c r="J46" s="23">
        <f>ROUNDUP((F46+G46+H46)/15,0)</f>
        <v>1</v>
      </c>
      <c r="K46" s="24"/>
    </row>
    <row r="47" spans="1:12" s="25" customFormat="1" ht="12" customHeight="1" x14ac:dyDescent="0.3">
      <c r="A47" s="48" t="s">
        <v>54</v>
      </c>
      <c r="B47" s="16">
        <v>3</v>
      </c>
      <c r="C47" s="17" t="s">
        <v>14</v>
      </c>
      <c r="D47" s="18">
        <f t="shared" si="12"/>
        <v>45</v>
      </c>
      <c r="E47" s="19">
        <v>15</v>
      </c>
      <c r="F47" s="20">
        <v>10</v>
      </c>
      <c r="G47" s="20">
        <v>20</v>
      </c>
      <c r="H47" s="23"/>
      <c r="I47" s="22">
        <f t="shared" si="13"/>
        <v>1</v>
      </c>
      <c r="J47" s="23">
        <f>ROUNDUP((F47+G47+H47)/15,0)</f>
        <v>2</v>
      </c>
      <c r="K47" s="24"/>
    </row>
    <row r="48" spans="1:12" s="25" customFormat="1" ht="12" customHeight="1" x14ac:dyDescent="0.3">
      <c r="A48" s="56" t="s">
        <v>55</v>
      </c>
      <c r="B48" s="16">
        <v>4</v>
      </c>
      <c r="C48" s="26" t="s">
        <v>17</v>
      </c>
      <c r="D48" s="18">
        <f t="shared" si="12"/>
        <v>45</v>
      </c>
      <c r="E48" s="18">
        <v>15</v>
      </c>
      <c r="F48" s="18">
        <v>10</v>
      </c>
      <c r="G48" s="39">
        <v>20</v>
      </c>
      <c r="H48" s="18"/>
      <c r="I48" s="22">
        <f t="shared" si="13"/>
        <v>1</v>
      </c>
      <c r="J48" s="23">
        <f>ROUNDUP((F48+G48+H48)/15,0)</f>
        <v>2</v>
      </c>
      <c r="K48" s="24"/>
    </row>
    <row r="49" spans="1:12" s="29" customFormat="1" ht="12" customHeight="1" x14ac:dyDescent="0.3">
      <c r="A49" s="34" t="s">
        <v>24</v>
      </c>
      <c r="B49" s="8">
        <f>SUM(B40:B48)</f>
        <v>30</v>
      </c>
      <c r="C49" s="35">
        <f>COUNTIF(C40:C48,"e")</f>
        <v>3</v>
      </c>
      <c r="D49" s="36">
        <f t="shared" ref="D49:J49" si="14">SUM(D40:D48)</f>
        <v>360</v>
      </c>
      <c r="E49" s="36">
        <f t="shared" si="14"/>
        <v>120</v>
      </c>
      <c r="F49" s="36">
        <f t="shared" si="14"/>
        <v>65</v>
      </c>
      <c r="G49" s="36">
        <f t="shared" si="14"/>
        <v>175</v>
      </c>
      <c r="H49" s="36">
        <f t="shared" si="14"/>
        <v>0</v>
      </c>
      <c r="I49" s="37">
        <f t="shared" si="14"/>
        <v>8</v>
      </c>
      <c r="J49" s="36">
        <f t="shared" si="14"/>
        <v>16</v>
      </c>
      <c r="K49" s="28"/>
      <c r="L49" s="25"/>
    </row>
    <row r="50" spans="1:12" s="25" customFormat="1" ht="12" customHeight="1" x14ac:dyDescent="0.3">
      <c r="A50" s="57" t="s">
        <v>56</v>
      </c>
      <c r="B50" s="8">
        <f t="shared" ref="B50:G50" si="15">B15+B26+B38+B49</f>
        <v>120</v>
      </c>
      <c r="C50" s="8">
        <f t="shared" si="15"/>
        <v>11</v>
      </c>
      <c r="D50" s="8">
        <f t="shared" si="15"/>
        <v>1445</v>
      </c>
      <c r="E50" s="58">
        <f t="shared" si="15"/>
        <v>545</v>
      </c>
      <c r="F50" s="59">
        <f t="shared" si="15"/>
        <v>329</v>
      </c>
      <c r="G50" s="59">
        <f t="shared" si="15"/>
        <v>565</v>
      </c>
      <c r="H50" s="59">
        <f>H49+H38+H26+H15</f>
        <v>6</v>
      </c>
      <c r="I50" s="60"/>
      <c r="J50" s="60"/>
      <c r="K50" s="24"/>
    </row>
    <row r="51" spans="1:12" s="70" customFormat="1" ht="13.8" x14ac:dyDescent="0.3">
      <c r="A51" s="61" t="s">
        <v>57</v>
      </c>
      <c r="B51" s="62"/>
      <c r="C51" s="63"/>
      <c r="D51" s="64"/>
      <c r="E51" s="65">
        <f>(E50/D50)*100</f>
        <v>37.716262975778548</v>
      </c>
      <c r="F51" s="66">
        <f>(F50/D50)*100</f>
        <v>22.768166089965398</v>
      </c>
      <c r="G51" s="65">
        <f>(G50/D50)*100</f>
        <v>39.100346020761243</v>
      </c>
      <c r="H51" s="65">
        <f>(H50/D50)*100</f>
        <v>0.41522491349480972</v>
      </c>
      <c r="I51" s="67"/>
      <c r="J51" s="68"/>
      <c r="K51" s="69"/>
      <c r="L51" s="25"/>
    </row>
    <row r="52" spans="1:12" s="55" customFormat="1" ht="13.8" x14ac:dyDescent="0.3">
      <c r="A52" s="71"/>
      <c r="B52" s="72"/>
      <c r="C52" s="73"/>
      <c r="D52" s="74"/>
      <c r="E52" s="75"/>
      <c r="F52" s="76"/>
      <c r="G52" s="77"/>
      <c r="H52" s="78"/>
      <c r="I52" s="130"/>
      <c r="J52" s="130"/>
      <c r="K52" s="54"/>
      <c r="L52" s="25"/>
    </row>
    <row r="53" spans="1:12" s="55" customFormat="1" ht="0.75" customHeight="1" x14ac:dyDescent="0.3">
      <c r="A53" s="80"/>
      <c r="B53" s="72"/>
      <c r="C53" s="73"/>
      <c r="D53" s="74"/>
      <c r="E53" s="75"/>
      <c r="F53" s="76"/>
      <c r="G53" s="77"/>
      <c r="H53" s="78"/>
      <c r="I53" s="79"/>
      <c r="J53" s="79"/>
      <c r="K53" s="54"/>
      <c r="L53" s="25"/>
    </row>
    <row r="54" spans="1:12" s="55" customFormat="1" ht="13.8" hidden="1" x14ac:dyDescent="0.3">
      <c r="A54" s="80"/>
      <c r="B54" s="72"/>
      <c r="C54" s="73"/>
      <c r="D54" s="74"/>
      <c r="E54" s="75"/>
      <c r="F54" s="76"/>
      <c r="G54" s="77"/>
      <c r="H54" s="78"/>
      <c r="I54" s="79"/>
      <c r="J54" s="79"/>
      <c r="K54" s="54"/>
      <c r="L54" s="25"/>
    </row>
    <row r="55" spans="1:12" s="55" customFormat="1" ht="9.75" hidden="1" customHeight="1" x14ac:dyDescent="0.3">
      <c r="A55" s="80"/>
      <c r="B55" s="72"/>
      <c r="C55" s="73"/>
      <c r="D55" s="74"/>
      <c r="E55" s="75"/>
      <c r="F55" s="76"/>
      <c r="G55" s="77"/>
      <c r="H55" s="78"/>
      <c r="I55" s="79"/>
      <c r="J55" s="79"/>
      <c r="K55" s="54"/>
      <c r="L55" s="25"/>
    </row>
    <row r="56" spans="1:12" s="55" customFormat="1" ht="12" hidden="1" customHeight="1" x14ac:dyDescent="0.3">
      <c r="A56" s="80"/>
      <c r="B56" s="72"/>
      <c r="C56" s="73"/>
      <c r="D56" s="74"/>
      <c r="E56" s="75"/>
      <c r="F56" s="76"/>
      <c r="G56" s="77"/>
      <c r="H56" s="78"/>
      <c r="I56" s="79"/>
      <c r="J56" s="79"/>
      <c r="K56" s="54"/>
      <c r="L56" s="25"/>
    </row>
    <row r="57" spans="1:12" s="55" customFormat="1" ht="95.25" customHeight="1" x14ac:dyDescent="0.3">
      <c r="A57" s="81" t="s">
        <v>2</v>
      </c>
      <c r="B57" s="8" t="s">
        <v>3</v>
      </c>
      <c r="C57" s="9" t="s">
        <v>4</v>
      </c>
      <c r="D57" s="9" t="s">
        <v>5</v>
      </c>
      <c r="E57" s="12" t="s">
        <v>6</v>
      </c>
      <c r="F57" s="10" t="s">
        <v>7</v>
      </c>
      <c r="G57" s="10" t="s">
        <v>8</v>
      </c>
      <c r="H57" s="9" t="s">
        <v>9</v>
      </c>
      <c r="I57" s="11" t="s">
        <v>10</v>
      </c>
      <c r="J57" s="12" t="s">
        <v>11</v>
      </c>
      <c r="K57" s="54"/>
      <c r="L57" s="25"/>
    </row>
    <row r="58" spans="1:12" s="55" customFormat="1" ht="14.25" customHeight="1" x14ac:dyDescent="0.3">
      <c r="A58" s="131" t="s">
        <v>58</v>
      </c>
      <c r="B58" s="131"/>
      <c r="C58" s="131"/>
      <c r="D58" s="131"/>
      <c r="E58" s="131"/>
      <c r="F58" s="131"/>
      <c r="G58" s="131"/>
      <c r="H58" s="131"/>
      <c r="I58" s="131"/>
      <c r="J58" s="131"/>
      <c r="K58" s="54"/>
      <c r="L58" s="25"/>
    </row>
    <row r="59" spans="1:12" s="55" customFormat="1" ht="12" customHeight="1" x14ac:dyDescent="0.3">
      <c r="A59" s="83" t="s">
        <v>59</v>
      </c>
      <c r="B59" s="84">
        <v>4</v>
      </c>
      <c r="C59" s="50" t="s">
        <v>14</v>
      </c>
      <c r="D59" s="47">
        <f t="shared" ref="D59:D66" si="16">SUM(E59:H59)</f>
        <v>44</v>
      </c>
      <c r="E59" s="85">
        <v>15</v>
      </c>
      <c r="F59" s="86">
        <v>10</v>
      </c>
      <c r="G59" s="86">
        <v>19</v>
      </c>
      <c r="H59" s="47"/>
      <c r="I59" s="53">
        <f t="shared" ref="I59:I66" si="17">ROUNDUP(E59/15,0)</f>
        <v>1</v>
      </c>
      <c r="J59" s="51">
        <f t="shared" ref="J59:J66" si="18">ROUNDUP((F59+G59+H59)/15,0)</f>
        <v>2</v>
      </c>
      <c r="K59" s="54"/>
      <c r="L59" s="25"/>
    </row>
    <row r="60" spans="1:12" s="55" customFormat="1" ht="12" customHeight="1" x14ac:dyDescent="0.3">
      <c r="A60" s="83" t="s">
        <v>60</v>
      </c>
      <c r="B60" s="49">
        <v>5</v>
      </c>
      <c r="C60" s="50" t="s">
        <v>17</v>
      </c>
      <c r="D60" s="47">
        <f t="shared" si="16"/>
        <v>45</v>
      </c>
      <c r="E60" s="85">
        <v>15</v>
      </c>
      <c r="F60" s="86">
        <v>10</v>
      </c>
      <c r="G60" s="86">
        <v>20</v>
      </c>
      <c r="H60" s="47"/>
      <c r="I60" s="53">
        <f t="shared" si="17"/>
        <v>1</v>
      </c>
      <c r="J60" s="51">
        <f t="shared" si="18"/>
        <v>2</v>
      </c>
      <c r="K60" s="54"/>
      <c r="L60" s="25"/>
    </row>
    <row r="61" spans="1:12" s="55" customFormat="1" ht="12" customHeight="1" x14ac:dyDescent="0.3">
      <c r="A61" s="83" t="s">
        <v>61</v>
      </c>
      <c r="B61" s="49">
        <v>4</v>
      </c>
      <c r="C61" s="50" t="s">
        <v>14</v>
      </c>
      <c r="D61" s="47">
        <f t="shared" si="16"/>
        <v>45</v>
      </c>
      <c r="E61" s="85">
        <v>15</v>
      </c>
      <c r="F61" s="86">
        <v>10</v>
      </c>
      <c r="G61" s="86">
        <v>20</v>
      </c>
      <c r="H61" s="47"/>
      <c r="I61" s="53">
        <f t="shared" si="17"/>
        <v>1</v>
      </c>
      <c r="J61" s="51">
        <f t="shared" si="18"/>
        <v>2</v>
      </c>
      <c r="K61" s="54"/>
      <c r="L61" s="25"/>
    </row>
    <row r="62" spans="1:12" s="88" customFormat="1" ht="12" customHeight="1" x14ac:dyDescent="0.3">
      <c r="A62" s="83" t="s">
        <v>62</v>
      </c>
      <c r="B62" s="49">
        <v>4</v>
      </c>
      <c r="C62" s="50" t="s">
        <v>17</v>
      </c>
      <c r="D62" s="47">
        <f t="shared" si="16"/>
        <v>59</v>
      </c>
      <c r="E62" s="85">
        <v>29</v>
      </c>
      <c r="F62" s="86">
        <v>10</v>
      </c>
      <c r="G62" s="86">
        <v>20</v>
      </c>
      <c r="H62" s="47"/>
      <c r="I62" s="53">
        <f t="shared" si="17"/>
        <v>2</v>
      </c>
      <c r="J62" s="51">
        <f t="shared" si="18"/>
        <v>2</v>
      </c>
      <c r="K62" s="87"/>
      <c r="L62" s="25"/>
    </row>
    <row r="63" spans="1:12" s="55" customFormat="1" ht="12" customHeight="1" x14ac:dyDescent="0.3">
      <c r="A63" s="83" t="s">
        <v>63</v>
      </c>
      <c r="B63" s="49">
        <v>3</v>
      </c>
      <c r="C63" s="50" t="s">
        <v>14</v>
      </c>
      <c r="D63" s="47">
        <f t="shared" si="16"/>
        <v>30</v>
      </c>
      <c r="E63" s="85">
        <v>15</v>
      </c>
      <c r="F63" s="86">
        <v>5</v>
      </c>
      <c r="G63" s="86">
        <v>10</v>
      </c>
      <c r="H63" s="47"/>
      <c r="I63" s="53">
        <f t="shared" si="17"/>
        <v>1</v>
      </c>
      <c r="J63" s="51">
        <f t="shared" si="18"/>
        <v>1</v>
      </c>
      <c r="K63" s="54"/>
      <c r="L63" s="25"/>
    </row>
    <row r="64" spans="1:12" s="55" customFormat="1" ht="12" customHeight="1" x14ac:dyDescent="0.3">
      <c r="A64" s="48" t="s">
        <v>64</v>
      </c>
      <c r="B64" s="49">
        <v>2</v>
      </c>
      <c r="C64" s="50" t="s">
        <v>14</v>
      </c>
      <c r="D64" s="47">
        <f t="shared" si="16"/>
        <v>30</v>
      </c>
      <c r="E64" s="85">
        <v>15</v>
      </c>
      <c r="F64" s="86">
        <v>5</v>
      </c>
      <c r="G64" s="86">
        <v>10</v>
      </c>
      <c r="H64" s="47"/>
      <c r="I64" s="53">
        <f t="shared" si="17"/>
        <v>1</v>
      </c>
      <c r="J64" s="51">
        <f t="shared" si="18"/>
        <v>1</v>
      </c>
      <c r="K64" s="54"/>
      <c r="L64" s="25"/>
    </row>
    <row r="65" spans="1:12" ht="13.8" x14ac:dyDescent="0.3">
      <c r="A65" s="83" t="s">
        <v>65</v>
      </c>
      <c r="B65" s="49">
        <v>3</v>
      </c>
      <c r="C65" s="50" t="s">
        <v>14</v>
      </c>
      <c r="D65" s="47">
        <f t="shared" si="16"/>
        <v>30</v>
      </c>
      <c r="E65" s="85">
        <v>15</v>
      </c>
      <c r="F65" s="86">
        <v>5</v>
      </c>
      <c r="G65" s="86">
        <v>10</v>
      </c>
      <c r="H65" s="47"/>
      <c r="I65" s="53">
        <f t="shared" si="17"/>
        <v>1</v>
      </c>
      <c r="J65" s="51">
        <f t="shared" si="18"/>
        <v>1</v>
      </c>
      <c r="L65" s="25"/>
    </row>
    <row r="66" spans="1:12" s="88" customFormat="1" ht="12" customHeight="1" x14ac:dyDescent="0.3">
      <c r="A66" s="48" t="s">
        <v>66</v>
      </c>
      <c r="B66" s="49">
        <v>5</v>
      </c>
      <c r="C66" s="89" t="s">
        <v>17</v>
      </c>
      <c r="D66" s="47">
        <f t="shared" si="16"/>
        <v>59</v>
      </c>
      <c r="E66" s="49">
        <v>15</v>
      </c>
      <c r="F66" s="90">
        <v>15</v>
      </c>
      <c r="G66" s="91">
        <v>29</v>
      </c>
      <c r="H66" s="47"/>
      <c r="I66" s="53">
        <f t="shared" si="17"/>
        <v>1</v>
      </c>
      <c r="J66" s="51">
        <f t="shared" si="18"/>
        <v>3</v>
      </c>
      <c r="K66" s="87"/>
      <c r="L66" s="25"/>
    </row>
    <row r="67" spans="1:12" s="55" customFormat="1" ht="12" customHeight="1" x14ac:dyDescent="0.3">
      <c r="A67" s="92" t="s">
        <v>24</v>
      </c>
      <c r="B67" s="93">
        <f>SUM(B59:B66)</f>
        <v>30</v>
      </c>
      <c r="C67" s="94">
        <f>COUNTIF(C59:C66,"e")</f>
        <v>3</v>
      </c>
      <c r="D67" s="95">
        <f t="shared" ref="D67:J67" si="19">SUM(D59:D66)</f>
        <v>342</v>
      </c>
      <c r="E67" s="95">
        <f t="shared" si="19"/>
        <v>134</v>
      </c>
      <c r="F67" s="95">
        <f t="shared" si="19"/>
        <v>70</v>
      </c>
      <c r="G67" s="95">
        <f t="shared" si="19"/>
        <v>138</v>
      </c>
      <c r="H67" s="95">
        <f t="shared" si="19"/>
        <v>0</v>
      </c>
      <c r="I67" s="96">
        <f t="shared" si="19"/>
        <v>9</v>
      </c>
      <c r="J67" s="95">
        <f t="shared" si="19"/>
        <v>14</v>
      </c>
      <c r="K67" s="54"/>
      <c r="L67" s="25"/>
    </row>
    <row r="68" spans="1:12" s="55" customFormat="1" ht="12" customHeight="1" x14ac:dyDescent="0.3">
      <c r="A68" s="132" t="s">
        <v>67</v>
      </c>
      <c r="B68" s="132"/>
      <c r="C68" s="132"/>
      <c r="D68" s="132"/>
      <c r="E68" s="132"/>
      <c r="F68" s="132"/>
      <c r="G68" s="132"/>
      <c r="H68" s="132"/>
      <c r="I68" s="132"/>
      <c r="J68" s="132"/>
      <c r="K68" s="54"/>
      <c r="L68" s="25"/>
    </row>
    <row r="69" spans="1:12" s="88" customFormat="1" ht="12" customHeight="1" x14ac:dyDescent="0.3">
      <c r="A69" s="48" t="s">
        <v>68</v>
      </c>
      <c r="B69" s="49">
        <v>3</v>
      </c>
      <c r="C69" s="89" t="s">
        <v>17</v>
      </c>
      <c r="D69" s="47">
        <f t="shared" ref="D69:D77" si="20">SUM(E69:H69)</f>
        <v>45</v>
      </c>
      <c r="E69" s="47">
        <v>15</v>
      </c>
      <c r="F69" s="47">
        <v>10</v>
      </c>
      <c r="G69" s="52">
        <v>20</v>
      </c>
      <c r="H69" s="47"/>
      <c r="I69" s="53">
        <f t="shared" ref="I69:I77" si="21">ROUNDUP(E69/15,0)</f>
        <v>1</v>
      </c>
      <c r="J69" s="51">
        <f t="shared" ref="J69:J78" si="22">ROUNDUP((F69+G69+H69)/15,0)</f>
        <v>2</v>
      </c>
      <c r="K69" s="87"/>
      <c r="L69" s="25"/>
    </row>
    <row r="70" spans="1:12" s="55" customFormat="1" ht="12" customHeight="1" x14ac:dyDescent="0.3">
      <c r="A70" s="48" t="s">
        <v>69</v>
      </c>
      <c r="B70" s="49">
        <v>4</v>
      </c>
      <c r="C70" s="50" t="s">
        <v>14</v>
      </c>
      <c r="D70" s="47">
        <f t="shared" si="20"/>
        <v>60</v>
      </c>
      <c r="E70" s="47">
        <v>30</v>
      </c>
      <c r="F70" s="47">
        <v>10</v>
      </c>
      <c r="G70" s="52">
        <v>20</v>
      </c>
      <c r="H70" s="47"/>
      <c r="I70" s="53">
        <f t="shared" si="21"/>
        <v>2</v>
      </c>
      <c r="J70" s="51">
        <f t="shared" si="22"/>
        <v>2</v>
      </c>
      <c r="K70" s="54"/>
      <c r="L70" s="25"/>
    </row>
    <row r="71" spans="1:12" s="88" customFormat="1" ht="12.75" customHeight="1" x14ac:dyDescent="0.3">
      <c r="A71" s="97" t="s">
        <v>70</v>
      </c>
      <c r="B71" s="49">
        <v>4</v>
      </c>
      <c r="C71" s="89" t="s">
        <v>14</v>
      </c>
      <c r="D71" s="47">
        <f t="shared" si="20"/>
        <v>59</v>
      </c>
      <c r="E71" s="98">
        <v>15</v>
      </c>
      <c r="F71" s="90">
        <v>15</v>
      </c>
      <c r="G71" s="90">
        <v>29</v>
      </c>
      <c r="H71" s="47"/>
      <c r="I71" s="53">
        <f t="shared" si="21"/>
        <v>1</v>
      </c>
      <c r="J71" s="51">
        <f t="shared" si="22"/>
        <v>3</v>
      </c>
      <c r="K71" s="87"/>
      <c r="L71" s="25"/>
    </row>
    <row r="72" spans="1:12" s="88" customFormat="1" ht="12" customHeight="1" x14ac:dyDescent="0.3">
      <c r="A72" s="48" t="s">
        <v>71</v>
      </c>
      <c r="B72" s="49">
        <v>3</v>
      </c>
      <c r="C72" s="89" t="s">
        <v>17</v>
      </c>
      <c r="D72" s="47">
        <f t="shared" si="20"/>
        <v>45</v>
      </c>
      <c r="E72" s="49">
        <v>15</v>
      </c>
      <c r="F72" s="90">
        <v>10</v>
      </c>
      <c r="G72" s="91">
        <v>20</v>
      </c>
      <c r="H72" s="47"/>
      <c r="I72" s="53">
        <f t="shared" si="21"/>
        <v>1</v>
      </c>
      <c r="J72" s="51">
        <f t="shared" si="22"/>
        <v>2</v>
      </c>
      <c r="K72" s="87"/>
      <c r="L72" s="25"/>
    </row>
    <row r="73" spans="1:12" s="88" customFormat="1" ht="12" customHeight="1" x14ac:dyDescent="0.3">
      <c r="A73" s="97" t="s">
        <v>72</v>
      </c>
      <c r="B73" s="49">
        <v>3</v>
      </c>
      <c r="C73" s="89" t="s">
        <v>14</v>
      </c>
      <c r="D73" s="47">
        <f t="shared" si="20"/>
        <v>45</v>
      </c>
      <c r="E73" s="49">
        <v>15</v>
      </c>
      <c r="F73" s="90">
        <v>10</v>
      </c>
      <c r="G73" s="91">
        <v>20</v>
      </c>
      <c r="H73" s="47"/>
      <c r="I73" s="53">
        <f t="shared" si="21"/>
        <v>1</v>
      </c>
      <c r="J73" s="51">
        <f t="shared" si="22"/>
        <v>2</v>
      </c>
      <c r="K73" s="87"/>
      <c r="L73" s="25"/>
    </row>
    <row r="74" spans="1:12" s="100" customFormat="1" ht="13.8" x14ac:dyDescent="0.3">
      <c r="A74" s="48" t="s">
        <v>73</v>
      </c>
      <c r="B74" s="49">
        <v>4</v>
      </c>
      <c r="C74" s="89" t="s">
        <v>14</v>
      </c>
      <c r="D74" s="47">
        <f t="shared" si="20"/>
        <v>45</v>
      </c>
      <c r="E74" s="98">
        <v>15</v>
      </c>
      <c r="F74" s="98">
        <v>6</v>
      </c>
      <c r="G74" s="98">
        <v>20</v>
      </c>
      <c r="H74" s="47">
        <v>4</v>
      </c>
      <c r="I74" s="53">
        <f t="shared" si="21"/>
        <v>1</v>
      </c>
      <c r="J74" s="51">
        <f t="shared" si="22"/>
        <v>2</v>
      </c>
      <c r="K74" s="99"/>
      <c r="L74" s="25"/>
    </row>
    <row r="75" spans="1:12" s="100" customFormat="1" ht="13.8" x14ac:dyDescent="0.3">
      <c r="A75" s="48" t="s">
        <v>74</v>
      </c>
      <c r="B75" s="49">
        <v>3</v>
      </c>
      <c r="C75" s="89" t="s">
        <v>14</v>
      </c>
      <c r="D75" s="47">
        <f t="shared" si="20"/>
        <v>45</v>
      </c>
      <c r="E75" s="49">
        <v>15</v>
      </c>
      <c r="F75" s="90">
        <v>10</v>
      </c>
      <c r="G75" s="91">
        <v>20</v>
      </c>
      <c r="H75" s="47"/>
      <c r="I75" s="53">
        <f t="shared" si="21"/>
        <v>1</v>
      </c>
      <c r="J75" s="51">
        <f t="shared" si="22"/>
        <v>2</v>
      </c>
      <c r="K75" s="99"/>
      <c r="L75" s="25"/>
    </row>
    <row r="76" spans="1:12" s="100" customFormat="1" ht="13.8" x14ac:dyDescent="0.3">
      <c r="A76" s="48" t="s">
        <v>75</v>
      </c>
      <c r="B76" s="49">
        <v>1</v>
      </c>
      <c r="C76" s="89" t="s">
        <v>14</v>
      </c>
      <c r="D76" s="47">
        <f t="shared" si="20"/>
        <v>15</v>
      </c>
      <c r="E76" s="49"/>
      <c r="F76" s="90"/>
      <c r="G76" s="91">
        <v>15</v>
      </c>
      <c r="H76" s="47"/>
      <c r="I76" s="53">
        <f t="shared" si="21"/>
        <v>0</v>
      </c>
      <c r="J76" s="51">
        <f t="shared" si="22"/>
        <v>1</v>
      </c>
      <c r="K76" s="99"/>
      <c r="L76" s="25"/>
    </row>
    <row r="77" spans="1:12" s="100" customFormat="1" ht="13.8" x14ac:dyDescent="0.3">
      <c r="A77" s="48" t="s">
        <v>76</v>
      </c>
      <c r="B77" s="49">
        <v>5</v>
      </c>
      <c r="C77" s="89" t="s">
        <v>17</v>
      </c>
      <c r="D77" s="47">
        <f t="shared" si="20"/>
        <v>0</v>
      </c>
      <c r="E77" s="49"/>
      <c r="F77" s="90"/>
      <c r="G77" s="91"/>
      <c r="H77" s="47"/>
      <c r="I77" s="53">
        <f t="shared" si="21"/>
        <v>0</v>
      </c>
      <c r="J77" s="51">
        <f t="shared" si="22"/>
        <v>0</v>
      </c>
      <c r="K77" s="99"/>
      <c r="L77" s="25"/>
    </row>
    <row r="78" spans="1:12" s="100" customFormat="1" ht="13.8" x14ac:dyDescent="0.3">
      <c r="A78" s="92" t="s">
        <v>24</v>
      </c>
      <c r="B78" s="93">
        <f>SUM(B69:B77)</f>
        <v>30</v>
      </c>
      <c r="C78" s="94">
        <f>COUNTIF(C69:C77,"e")</f>
        <v>3</v>
      </c>
      <c r="D78" s="95">
        <f t="shared" ref="D78:I78" si="23">SUM(D69:D77)</f>
        <v>359</v>
      </c>
      <c r="E78" s="95">
        <f t="shared" si="23"/>
        <v>120</v>
      </c>
      <c r="F78" s="95">
        <f t="shared" si="23"/>
        <v>71</v>
      </c>
      <c r="G78" s="95">
        <f t="shared" si="23"/>
        <v>164</v>
      </c>
      <c r="H78" s="95">
        <f t="shared" si="23"/>
        <v>4</v>
      </c>
      <c r="I78" s="96">
        <f t="shared" si="23"/>
        <v>8</v>
      </c>
      <c r="J78" s="93">
        <f t="shared" si="22"/>
        <v>16</v>
      </c>
      <c r="K78" s="99"/>
      <c r="L78" s="25"/>
    </row>
    <row r="79" spans="1:12" s="100" customFormat="1" ht="13.8" x14ac:dyDescent="0.3">
      <c r="A79" s="132" t="s">
        <v>77</v>
      </c>
      <c r="B79" s="132"/>
      <c r="C79" s="132"/>
      <c r="D79" s="132"/>
      <c r="E79" s="132"/>
      <c r="F79" s="132"/>
      <c r="G79" s="132"/>
      <c r="H79" s="132"/>
      <c r="I79" s="132"/>
      <c r="J79" s="132"/>
      <c r="K79" s="99"/>
      <c r="L79" s="25"/>
    </row>
    <row r="80" spans="1:12" s="100" customFormat="1" ht="13.8" x14ac:dyDescent="0.3">
      <c r="A80" s="48" t="s">
        <v>78</v>
      </c>
      <c r="B80" s="49">
        <v>4</v>
      </c>
      <c r="C80" s="89" t="s">
        <v>17</v>
      </c>
      <c r="D80" s="47">
        <f t="shared" ref="D80:D85" si="24">SUM(E80:H80)</f>
        <v>45</v>
      </c>
      <c r="E80" s="101">
        <v>15</v>
      </c>
      <c r="F80" s="90">
        <v>10</v>
      </c>
      <c r="G80" s="91">
        <v>20</v>
      </c>
      <c r="H80" s="47"/>
      <c r="I80" s="53">
        <f t="shared" ref="I80:I86" si="25">ROUNDUP(E80/15,0)</f>
        <v>1</v>
      </c>
      <c r="J80" s="51">
        <f t="shared" ref="J80:J87" si="26">ROUNDUP((F80+G80+H80)/15,0)</f>
        <v>2</v>
      </c>
      <c r="K80" s="99"/>
      <c r="L80" s="25"/>
    </row>
    <row r="81" spans="1:12" s="100" customFormat="1" ht="13.8" x14ac:dyDescent="0.3">
      <c r="A81" s="48" t="s">
        <v>79</v>
      </c>
      <c r="B81" s="49">
        <v>5</v>
      </c>
      <c r="C81" s="89" t="s">
        <v>14</v>
      </c>
      <c r="D81" s="47">
        <f t="shared" si="24"/>
        <v>45</v>
      </c>
      <c r="E81" s="98">
        <v>15</v>
      </c>
      <c r="F81" s="98">
        <v>10</v>
      </c>
      <c r="G81" s="98">
        <v>20</v>
      </c>
      <c r="H81" s="47"/>
      <c r="I81" s="53">
        <f t="shared" si="25"/>
        <v>1</v>
      </c>
      <c r="J81" s="51">
        <f t="shared" si="26"/>
        <v>2</v>
      </c>
      <c r="K81" s="99"/>
      <c r="L81" s="25"/>
    </row>
    <row r="82" spans="1:12" s="100" customFormat="1" ht="13.8" x14ac:dyDescent="0.3">
      <c r="A82" s="48" t="s">
        <v>80</v>
      </c>
      <c r="B82" s="49">
        <v>4</v>
      </c>
      <c r="C82" s="89" t="s">
        <v>17</v>
      </c>
      <c r="D82" s="47">
        <f t="shared" si="24"/>
        <v>59</v>
      </c>
      <c r="E82" s="49">
        <v>29</v>
      </c>
      <c r="F82" s="90">
        <v>4</v>
      </c>
      <c r="G82" s="91">
        <v>20</v>
      </c>
      <c r="H82" s="47">
        <v>6</v>
      </c>
      <c r="I82" s="53">
        <f t="shared" si="25"/>
        <v>2</v>
      </c>
      <c r="J82" s="51">
        <f t="shared" si="26"/>
        <v>2</v>
      </c>
      <c r="K82" s="99"/>
      <c r="L82" s="25"/>
    </row>
    <row r="83" spans="1:12" s="100" customFormat="1" ht="13.8" x14ac:dyDescent="0.3">
      <c r="A83" s="48" t="s">
        <v>81</v>
      </c>
      <c r="B83" s="49">
        <v>3</v>
      </c>
      <c r="C83" s="89" t="s">
        <v>14</v>
      </c>
      <c r="D83" s="47">
        <f t="shared" si="24"/>
        <v>30</v>
      </c>
      <c r="E83" s="98">
        <v>15</v>
      </c>
      <c r="F83" s="98">
        <v>5</v>
      </c>
      <c r="G83" s="98">
        <v>10</v>
      </c>
      <c r="H83" s="47"/>
      <c r="I83" s="53">
        <f t="shared" si="25"/>
        <v>1</v>
      </c>
      <c r="J83" s="51">
        <f t="shared" si="26"/>
        <v>1</v>
      </c>
      <c r="K83" s="99"/>
      <c r="L83" s="25"/>
    </row>
    <row r="84" spans="1:12" s="100" customFormat="1" ht="13.8" x14ac:dyDescent="0.3">
      <c r="A84" s="48" t="s">
        <v>82</v>
      </c>
      <c r="B84" s="49">
        <v>3</v>
      </c>
      <c r="C84" s="89" t="s">
        <v>14</v>
      </c>
      <c r="D84" s="47">
        <f t="shared" si="24"/>
        <v>30</v>
      </c>
      <c r="E84" s="98">
        <v>15</v>
      </c>
      <c r="F84" s="98">
        <v>5</v>
      </c>
      <c r="G84" s="98">
        <v>10</v>
      </c>
      <c r="H84" s="47"/>
      <c r="I84" s="53">
        <f t="shared" si="25"/>
        <v>1</v>
      </c>
      <c r="J84" s="51">
        <f t="shared" si="26"/>
        <v>1</v>
      </c>
      <c r="K84" s="99"/>
      <c r="L84" s="25"/>
    </row>
    <row r="85" spans="1:12" s="100" customFormat="1" ht="13.8" x14ac:dyDescent="0.3">
      <c r="A85" s="48" t="s">
        <v>83</v>
      </c>
      <c r="B85" s="49">
        <v>3</v>
      </c>
      <c r="C85" s="89" t="s">
        <v>14</v>
      </c>
      <c r="D85" s="47">
        <f t="shared" si="24"/>
        <v>45</v>
      </c>
      <c r="E85" s="47"/>
      <c r="F85" s="47"/>
      <c r="G85" s="47">
        <v>45</v>
      </c>
      <c r="H85" s="47"/>
      <c r="I85" s="53">
        <f t="shared" si="25"/>
        <v>0</v>
      </c>
      <c r="J85" s="51">
        <f t="shared" si="26"/>
        <v>3</v>
      </c>
      <c r="K85" s="99"/>
      <c r="L85" s="25"/>
    </row>
    <row r="86" spans="1:12" s="100" customFormat="1" ht="13.8" x14ac:dyDescent="0.3">
      <c r="A86" s="48" t="s">
        <v>84</v>
      </c>
      <c r="B86" s="49">
        <v>8</v>
      </c>
      <c r="C86" s="89" t="s">
        <v>17</v>
      </c>
      <c r="D86" s="47"/>
      <c r="E86" s="47"/>
      <c r="F86" s="47"/>
      <c r="G86" s="47"/>
      <c r="H86" s="47"/>
      <c r="I86" s="53">
        <f t="shared" si="25"/>
        <v>0</v>
      </c>
      <c r="J86" s="51">
        <f t="shared" si="26"/>
        <v>0</v>
      </c>
      <c r="K86" s="99"/>
      <c r="L86" s="25"/>
    </row>
    <row r="87" spans="1:12" ht="13.8" x14ac:dyDescent="0.3">
      <c r="A87" s="92" t="s">
        <v>24</v>
      </c>
      <c r="B87" s="93">
        <f>SUM(B80:B86)</f>
        <v>30</v>
      </c>
      <c r="C87" s="94">
        <f>COUNTIF(C80:C86,"e")</f>
        <v>3</v>
      </c>
      <c r="D87" s="95">
        <f t="shared" ref="D87:I87" si="27">SUM(D80:D86)</f>
        <v>254</v>
      </c>
      <c r="E87" s="95">
        <f t="shared" si="27"/>
        <v>89</v>
      </c>
      <c r="F87" s="95">
        <f t="shared" si="27"/>
        <v>34</v>
      </c>
      <c r="G87" s="95">
        <f t="shared" si="27"/>
        <v>125</v>
      </c>
      <c r="H87" s="95">
        <f t="shared" si="27"/>
        <v>6</v>
      </c>
      <c r="I87" s="96">
        <f t="shared" si="27"/>
        <v>6</v>
      </c>
      <c r="J87" s="102">
        <f t="shared" si="26"/>
        <v>11</v>
      </c>
      <c r="L87" s="25"/>
    </row>
    <row r="88" spans="1:12" ht="13.8" x14ac:dyDescent="0.3">
      <c r="A88" s="103" t="s">
        <v>85</v>
      </c>
      <c r="B88" s="104">
        <f t="shared" ref="B88:H88" si="28">B67+B78+B87</f>
        <v>90</v>
      </c>
      <c r="C88" s="104">
        <f t="shared" si="28"/>
        <v>9</v>
      </c>
      <c r="D88" s="104">
        <f t="shared" si="28"/>
        <v>955</v>
      </c>
      <c r="E88" s="105">
        <f t="shared" si="28"/>
        <v>343</v>
      </c>
      <c r="F88" s="105">
        <f t="shared" si="28"/>
        <v>175</v>
      </c>
      <c r="G88" s="105">
        <f t="shared" si="28"/>
        <v>427</v>
      </c>
      <c r="H88" s="105">
        <f t="shared" si="28"/>
        <v>10</v>
      </c>
      <c r="I88" s="106"/>
      <c r="J88" s="107"/>
      <c r="L88" s="25"/>
    </row>
    <row r="89" spans="1:12" ht="13.8" x14ac:dyDescent="0.3">
      <c r="A89" s="108" t="s">
        <v>86</v>
      </c>
      <c r="B89" s="109">
        <f t="shared" ref="B89:H89" si="29">B15+B26+B38+B49+B67+B78+B87</f>
        <v>210</v>
      </c>
      <c r="C89" s="109">
        <f t="shared" si="29"/>
        <v>20</v>
      </c>
      <c r="D89" s="109">
        <f t="shared" si="29"/>
        <v>2400</v>
      </c>
      <c r="E89" s="110">
        <f t="shared" si="29"/>
        <v>888</v>
      </c>
      <c r="F89" s="109">
        <f t="shared" si="29"/>
        <v>504</v>
      </c>
      <c r="G89" s="109">
        <f t="shared" si="29"/>
        <v>992</v>
      </c>
      <c r="H89" s="109">
        <f t="shared" si="29"/>
        <v>16</v>
      </c>
      <c r="I89" s="111"/>
      <c r="J89" s="111"/>
    </row>
    <row r="90" spans="1:12" ht="13.8" x14ac:dyDescent="0.25">
      <c r="A90" s="112" t="s">
        <v>87</v>
      </c>
      <c r="B90" s="113"/>
      <c r="C90" s="114"/>
      <c r="D90" s="115"/>
      <c r="E90" s="116">
        <f>(E89/D89)*100</f>
        <v>37</v>
      </c>
      <c r="F90" s="117">
        <f>(F89/D89)*100</f>
        <v>21</v>
      </c>
      <c r="G90" s="116">
        <f>(G89/D89)*100</f>
        <v>41.333333333333336</v>
      </c>
      <c r="H90" s="116">
        <f>(H89/D89)*100</f>
        <v>0.66666666666666674</v>
      </c>
      <c r="I90" s="118"/>
      <c r="J90" s="119"/>
    </row>
    <row r="91" spans="1:12" x14ac:dyDescent="0.25">
      <c r="A91" s="120" t="s">
        <v>88</v>
      </c>
    </row>
    <row r="92" spans="1:12" x14ac:dyDescent="0.25">
      <c r="A92" s="1" t="s">
        <v>89</v>
      </c>
    </row>
    <row r="93" spans="1:12" x14ac:dyDescent="0.25">
      <c r="A93" s="121" t="s">
        <v>90</v>
      </c>
    </row>
    <row r="94" spans="1:12" x14ac:dyDescent="0.25">
      <c r="C94" s="122"/>
    </row>
    <row r="95" spans="1:12" x14ac:dyDescent="0.25">
      <c r="A95" s="123" t="s">
        <v>79</v>
      </c>
    </row>
    <row r="96" spans="1:12" ht="13.8" x14ac:dyDescent="0.3">
      <c r="A96" s="124" t="s">
        <v>91</v>
      </c>
      <c r="B96" s="49">
        <v>5</v>
      </c>
      <c r="C96" s="89" t="s">
        <v>14</v>
      </c>
      <c r="D96" s="47">
        <f>SUM(E96:H96)</f>
        <v>45</v>
      </c>
      <c r="E96" s="98">
        <v>15</v>
      </c>
      <c r="F96" s="98">
        <v>10</v>
      </c>
      <c r="G96" s="98">
        <v>20</v>
      </c>
      <c r="H96" s="47"/>
      <c r="I96" s="53">
        <f>ROUNDUP(E96/15,0)</f>
        <v>1</v>
      </c>
      <c r="J96" s="51">
        <f>ROUNDUP((F96+G96+H96)/15,0)</f>
        <v>2</v>
      </c>
    </row>
    <row r="97" spans="1:10" ht="13.8" x14ac:dyDescent="0.3">
      <c r="A97" s="125" t="s">
        <v>92</v>
      </c>
      <c r="B97" s="49">
        <v>5</v>
      </c>
      <c r="C97" s="89" t="s">
        <v>14</v>
      </c>
      <c r="D97" s="47">
        <f>SUM(E97:H97)</f>
        <v>45</v>
      </c>
      <c r="E97" s="98">
        <v>15</v>
      </c>
      <c r="F97" s="98">
        <v>10</v>
      </c>
      <c r="G97" s="98">
        <v>20</v>
      </c>
      <c r="H97" s="47"/>
      <c r="I97" s="53">
        <f>ROUNDUP(E97/15,0)</f>
        <v>1</v>
      </c>
      <c r="J97" s="51">
        <f>ROUNDUP((F97+G97+H97)/15,0)</f>
        <v>2</v>
      </c>
    </row>
    <row r="98" spans="1:10" ht="13.8" x14ac:dyDescent="0.3">
      <c r="A98" s="48" t="s">
        <v>93</v>
      </c>
      <c r="B98" s="49">
        <v>5</v>
      </c>
      <c r="C98" s="89" t="s">
        <v>14</v>
      </c>
      <c r="D98" s="47">
        <f>SUM(E98:H98)</f>
        <v>45</v>
      </c>
      <c r="E98" s="98">
        <v>15</v>
      </c>
      <c r="F98" s="98">
        <v>10</v>
      </c>
      <c r="G98" s="98">
        <v>20</v>
      </c>
      <c r="H98" s="47"/>
      <c r="I98" s="53">
        <f>ROUNDUP(E98/15,0)</f>
        <v>1</v>
      </c>
      <c r="J98" s="51">
        <f>ROUNDUP((F98+G98+H98)/15,0)</f>
        <v>2</v>
      </c>
    </row>
    <row r="99" spans="1:10" ht="13.8" x14ac:dyDescent="0.3">
      <c r="A99" s="48" t="s">
        <v>94</v>
      </c>
      <c r="B99" s="49">
        <v>5</v>
      </c>
      <c r="C99" s="89" t="s">
        <v>14</v>
      </c>
      <c r="D99" s="47">
        <f>SUM(E99:H99)</f>
        <v>45</v>
      </c>
      <c r="E99" s="98">
        <v>15</v>
      </c>
      <c r="F99" s="98">
        <v>10</v>
      </c>
      <c r="G99" s="98">
        <v>20</v>
      </c>
      <c r="H99" s="47"/>
      <c r="I99" s="53">
        <f>ROUNDUP(E99/15,0)</f>
        <v>1</v>
      </c>
      <c r="J99" s="51">
        <f>ROUNDUP((F99+G99+H99)/15,0)</f>
        <v>2</v>
      </c>
    </row>
  </sheetData>
  <mergeCells count="10">
    <mergeCell ref="A39:J39"/>
    <mergeCell ref="I52:J52"/>
    <mergeCell ref="A58:J58"/>
    <mergeCell ref="A68:J68"/>
    <mergeCell ref="A79:J79"/>
    <mergeCell ref="A1:J1"/>
    <mergeCell ref="A2:J2"/>
    <mergeCell ref="A4:J4"/>
    <mergeCell ref="A16:J16"/>
    <mergeCell ref="A27:J27"/>
  </mergeCells>
  <pageMargins left="0" right="0" top="0.24027777777777801" bottom="0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9" zoomScaleNormal="100" workbookViewId="0">
      <selection activeCell="A41" sqref="A41"/>
    </sheetView>
  </sheetViews>
  <sheetFormatPr defaultColWidth="8.5546875" defaultRowHeight="13.2" x14ac:dyDescent="0.25"/>
  <cols>
    <col min="1" max="1" width="35.5546875" customWidth="1"/>
    <col min="2" max="2" width="6.6640625" customWidth="1"/>
    <col min="3" max="3" width="5.33203125" customWidth="1"/>
    <col min="4" max="4" width="4.88671875" customWidth="1"/>
    <col min="5" max="5" width="5.33203125" customWidth="1"/>
    <col min="6" max="6" width="5.109375" customWidth="1"/>
    <col min="7" max="7" width="5.44140625" customWidth="1"/>
    <col min="8" max="8" width="4.6640625" customWidth="1"/>
    <col min="9" max="9" width="5.33203125" customWidth="1"/>
    <col min="10" max="10" width="6.33203125" customWidth="1"/>
  </cols>
  <sheetData>
    <row r="1" spans="1:10" ht="25.5" customHeight="1" x14ac:dyDescent="0.25">
      <c r="A1" s="133" t="s">
        <v>95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103.8" x14ac:dyDescent="0.25">
      <c r="A2" s="81" t="s">
        <v>2</v>
      </c>
      <c r="B2" s="8" t="s">
        <v>3</v>
      </c>
      <c r="C2" s="9" t="s">
        <v>4</v>
      </c>
      <c r="D2" s="9" t="s">
        <v>5</v>
      </c>
      <c r="E2" s="12" t="s">
        <v>6</v>
      </c>
      <c r="F2" s="10" t="s">
        <v>7</v>
      </c>
      <c r="G2" s="10" t="s">
        <v>8</v>
      </c>
      <c r="H2" s="9" t="s">
        <v>9</v>
      </c>
      <c r="I2" s="11" t="s">
        <v>10</v>
      </c>
      <c r="J2" s="12" t="s">
        <v>11</v>
      </c>
    </row>
    <row r="3" spans="1:10" x14ac:dyDescent="0.25">
      <c r="A3" s="131" t="s">
        <v>58</v>
      </c>
      <c r="B3" s="131"/>
      <c r="C3" s="131"/>
      <c r="D3" s="131"/>
      <c r="E3" s="131"/>
      <c r="F3" s="131"/>
      <c r="G3" s="131"/>
      <c r="H3" s="131"/>
      <c r="I3" s="131"/>
      <c r="J3" s="131"/>
    </row>
    <row r="4" spans="1:10" ht="13.8" x14ac:dyDescent="0.3">
      <c r="A4" s="83" t="s">
        <v>60</v>
      </c>
      <c r="B4" s="49">
        <v>5</v>
      </c>
      <c r="C4" s="50" t="s">
        <v>17</v>
      </c>
      <c r="D4" s="47">
        <f t="shared" ref="D4:D10" si="0">SUM(E4:H4)</f>
        <v>45</v>
      </c>
      <c r="E4" s="85">
        <v>15</v>
      </c>
      <c r="F4" s="86">
        <v>10</v>
      </c>
      <c r="G4" s="86">
        <v>20</v>
      </c>
      <c r="H4" s="47"/>
      <c r="I4" s="53">
        <f t="shared" ref="I4:I10" si="1">ROUNDUP(E4/15,0)</f>
        <v>1</v>
      </c>
      <c r="J4" s="51">
        <f t="shared" ref="J4:J10" si="2">ROUNDUP((F4+G4+H4)/15,0)</f>
        <v>2</v>
      </c>
    </row>
    <row r="5" spans="1:10" ht="13.8" x14ac:dyDescent="0.3">
      <c r="A5" s="83" t="s">
        <v>61</v>
      </c>
      <c r="B5" s="49">
        <v>4</v>
      </c>
      <c r="C5" s="50" t="s">
        <v>14</v>
      </c>
      <c r="D5" s="47">
        <f t="shared" si="0"/>
        <v>45</v>
      </c>
      <c r="E5" s="85">
        <v>15</v>
      </c>
      <c r="F5" s="86">
        <v>10</v>
      </c>
      <c r="G5" s="86">
        <v>20</v>
      </c>
      <c r="H5" s="47"/>
      <c r="I5" s="53">
        <f t="shared" si="1"/>
        <v>1</v>
      </c>
      <c r="J5" s="51">
        <f t="shared" si="2"/>
        <v>2</v>
      </c>
    </row>
    <row r="6" spans="1:10" ht="13.8" x14ac:dyDescent="0.3">
      <c r="A6" s="83" t="s">
        <v>62</v>
      </c>
      <c r="B6" s="49">
        <v>4</v>
      </c>
      <c r="C6" s="50" t="s">
        <v>17</v>
      </c>
      <c r="D6" s="47">
        <f t="shared" si="0"/>
        <v>59</v>
      </c>
      <c r="E6" s="85">
        <v>29</v>
      </c>
      <c r="F6" s="86">
        <v>10</v>
      </c>
      <c r="G6" s="86">
        <v>20</v>
      </c>
      <c r="H6" s="47"/>
      <c r="I6" s="53">
        <f t="shared" si="1"/>
        <v>2</v>
      </c>
      <c r="J6" s="51">
        <f t="shared" si="2"/>
        <v>2</v>
      </c>
    </row>
    <row r="7" spans="1:10" ht="13.8" x14ac:dyDescent="0.3">
      <c r="A7" s="83" t="s">
        <v>63</v>
      </c>
      <c r="B7" s="49">
        <v>3</v>
      </c>
      <c r="C7" s="50" t="s">
        <v>14</v>
      </c>
      <c r="D7" s="47">
        <f t="shared" si="0"/>
        <v>30</v>
      </c>
      <c r="E7" s="85">
        <v>15</v>
      </c>
      <c r="F7" s="86">
        <v>5</v>
      </c>
      <c r="G7" s="86">
        <v>10</v>
      </c>
      <c r="H7" s="47"/>
      <c r="I7" s="53">
        <f t="shared" si="1"/>
        <v>1</v>
      </c>
      <c r="J7" s="51">
        <f t="shared" si="2"/>
        <v>1</v>
      </c>
    </row>
    <row r="8" spans="1:10" ht="13.8" x14ac:dyDescent="0.3">
      <c r="A8" s="48" t="s">
        <v>64</v>
      </c>
      <c r="B8" s="49">
        <v>2</v>
      </c>
      <c r="C8" s="50" t="s">
        <v>14</v>
      </c>
      <c r="D8" s="47">
        <f t="shared" si="0"/>
        <v>30</v>
      </c>
      <c r="E8" s="85">
        <v>15</v>
      </c>
      <c r="F8" s="86">
        <v>5</v>
      </c>
      <c r="G8" s="86">
        <v>10</v>
      </c>
      <c r="H8" s="47"/>
      <c r="I8" s="53">
        <f t="shared" si="1"/>
        <v>1</v>
      </c>
      <c r="J8" s="51">
        <f t="shared" si="2"/>
        <v>1</v>
      </c>
    </row>
    <row r="9" spans="1:10" ht="13.8" x14ac:dyDescent="0.3">
      <c r="A9" s="83" t="s">
        <v>65</v>
      </c>
      <c r="B9" s="49">
        <v>3</v>
      </c>
      <c r="C9" s="50" t="s">
        <v>14</v>
      </c>
      <c r="D9" s="47">
        <f t="shared" si="0"/>
        <v>30</v>
      </c>
      <c r="E9" s="85">
        <v>15</v>
      </c>
      <c r="F9" s="86">
        <v>5</v>
      </c>
      <c r="G9" s="86">
        <v>10</v>
      </c>
      <c r="H9" s="47"/>
      <c r="I9" s="53">
        <f t="shared" si="1"/>
        <v>1</v>
      </c>
      <c r="J9" s="51">
        <f t="shared" si="2"/>
        <v>1</v>
      </c>
    </row>
    <row r="10" spans="1:10" ht="13.8" x14ac:dyDescent="0.3">
      <c r="A10" s="48" t="s">
        <v>66</v>
      </c>
      <c r="B10" s="49">
        <v>5</v>
      </c>
      <c r="C10" s="89" t="s">
        <v>17</v>
      </c>
      <c r="D10" s="47">
        <f t="shared" si="0"/>
        <v>59</v>
      </c>
      <c r="E10" s="49">
        <v>15</v>
      </c>
      <c r="F10" s="90">
        <v>15</v>
      </c>
      <c r="G10" s="91">
        <v>29</v>
      </c>
      <c r="H10" s="47"/>
      <c r="I10" s="53">
        <f t="shared" si="1"/>
        <v>1</v>
      </c>
      <c r="J10" s="51">
        <f t="shared" si="2"/>
        <v>3</v>
      </c>
    </row>
    <row r="11" spans="1:10" ht="13.8" x14ac:dyDescent="0.25">
      <c r="A11" s="92" t="s">
        <v>24</v>
      </c>
      <c r="B11" s="93">
        <f>SUM(B4:B10)</f>
        <v>26</v>
      </c>
      <c r="C11" s="94">
        <f>COUNTIF(C4:C10,"e")</f>
        <v>3</v>
      </c>
      <c r="D11" s="95">
        <f t="shared" ref="D11:J11" si="3">SUM(D4:D10)</f>
        <v>298</v>
      </c>
      <c r="E11" s="95">
        <f t="shared" si="3"/>
        <v>119</v>
      </c>
      <c r="F11" s="95">
        <f t="shared" si="3"/>
        <v>60</v>
      </c>
      <c r="G11" s="95">
        <f t="shared" si="3"/>
        <v>119</v>
      </c>
      <c r="H11" s="95">
        <f t="shared" si="3"/>
        <v>0</v>
      </c>
      <c r="I11" s="96">
        <f t="shared" si="3"/>
        <v>8</v>
      </c>
      <c r="J11" s="95">
        <f t="shared" si="3"/>
        <v>12</v>
      </c>
    </row>
    <row r="12" spans="1:10" x14ac:dyDescent="0.25">
      <c r="A12" s="132" t="s">
        <v>67</v>
      </c>
      <c r="B12" s="132"/>
      <c r="C12" s="132"/>
      <c r="D12" s="132"/>
      <c r="E12" s="132"/>
      <c r="F12" s="132"/>
      <c r="G12" s="132"/>
      <c r="H12" s="132"/>
      <c r="I12" s="132"/>
      <c r="J12" s="132"/>
    </row>
    <row r="13" spans="1:10" ht="13.8" x14ac:dyDescent="0.3">
      <c r="A13" s="48" t="s">
        <v>68</v>
      </c>
      <c r="B13" s="49">
        <v>3</v>
      </c>
      <c r="C13" s="89" t="s">
        <v>17</v>
      </c>
      <c r="D13" s="47">
        <f t="shared" ref="D13:D19" si="4">SUM(E13:H13)</f>
        <v>45</v>
      </c>
      <c r="E13" s="47">
        <v>15</v>
      </c>
      <c r="F13" s="47">
        <v>10</v>
      </c>
      <c r="G13" s="52">
        <v>20</v>
      </c>
      <c r="H13" s="47"/>
      <c r="I13" s="53">
        <f t="shared" ref="I13:I19" si="5">ROUNDUP(E13/15,0)</f>
        <v>1</v>
      </c>
      <c r="J13" s="51">
        <f t="shared" ref="J13:J20" si="6">ROUNDUP((F13+G13+H13)/15,0)</f>
        <v>2</v>
      </c>
    </row>
    <row r="14" spans="1:10" ht="13.8" x14ac:dyDescent="0.3">
      <c r="A14" s="48" t="s">
        <v>69</v>
      </c>
      <c r="B14" s="49">
        <v>4</v>
      </c>
      <c r="C14" s="50" t="s">
        <v>14</v>
      </c>
      <c r="D14" s="47">
        <f t="shared" si="4"/>
        <v>60</v>
      </c>
      <c r="E14" s="47">
        <v>30</v>
      </c>
      <c r="F14" s="47">
        <v>10</v>
      </c>
      <c r="G14" s="52">
        <v>20</v>
      </c>
      <c r="H14" s="47"/>
      <c r="I14" s="53">
        <f t="shared" si="5"/>
        <v>2</v>
      </c>
      <c r="J14" s="51">
        <f t="shared" si="6"/>
        <v>2</v>
      </c>
    </row>
    <row r="15" spans="1:10" ht="30" customHeight="1" x14ac:dyDescent="0.3">
      <c r="A15" s="97" t="s">
        <v>70</v>
      </c>
      <c r="B15" s="49">
        <v>4</v>
      </c>
      <c r="C15" s="89" t="s">
        <v>14</v>
      </c>
      <c r="D15" s="47">
        <f t="shared" si="4"/>
        <v>59</v>
      </c>
      <c r="E15" s="98">
        <v>15</v>
      </c>
      <c r="F15" s="90">
        <v>15</v>
      </c>
      <c r="G15" s="90">
        <v>29</v>
      </c>
      <c r="H15" s="47"/>
      <c r="I15" s="53">
        <f t="shared" si="5"/>
        <v>1</v>
      </c>
      <c r="J15" s="51">
        <f t="shared" si="6"/>
        <v>3</v>
      </c>
    </row>
    <row r="16" spans="1:10" ht="13.8" x14ac:dyDescent="0.3">
      <c r="A16" s="48" t="s">
        <v>71</v>
      </c>
      <c r="B16" s="49">
        <v>3</v>
      </c>
      <c r="C16" s="89" t="s">
        <v>17</v>
      </c>
      <c r="D16" s="47">
        <f t="shared" si="4"/>
        <v>45</v>
      </c>
      <c r="E16" s="49">
        <v>15</v>
      </c>
      <c r="F16" s="90">
        <v>10</v>
      </c>
      <c r="G16" s="91">
        <v>20</v>
      </c>
      <c r="H16" s="47"/>
      <c r="I16" s="53">
        <f t="shared" si="5"/>
        <v>1</v>
      </c>
      <c r="J16" s="51">
        <f t="shared" si="6"/>
        <v>2</v>
      </c>
    </row>
    <row r="17" spans="1:11" ht="15" customHeight="1" x14ac:dyDescent="0.3">
      <c r="A17" s="97" t="s">
        <v>72</v>
      </c>
      <c r="B17" s="49">
        <v>3</v>
      </c>
      <c r="C17" s="89" t="s">
        <v>14</v>
      </c>
      <c r="D17" s="47">
        <f t="shared" si="4"/>
        <v>45</v>
      </c>
      <c r="E17" s="49">
        <v>15</v>
      </c>
      <c r="F17" s="90">
        <v>10</v>
      </c>
      <c r="G17" s="91">
        <v>20</v>
      </c>
      <c r="H17" s="47"/>
      <c r="I17" s="53">
        <f t="shared" si="5"/>
        <v>1</v>
      </c>
      <c r="J17" s="51">
        <f t="shared" si="6"/>
        <v>2</v>
      </c>
    </row>
    <row r="18" spans="1:11" ht="13.8" x14ac:dyDescent="0.3">
      <c r="A18" s="48" t="s">
        <v>73</v>
      </c>
      <c r="B18" s="49">
        <v>4</v>
      </c>
      <c r="C18" s="89" t="s">
        <v>14</v>
      </c>
      <c r="D18" s="47">
        <f t="shared" si="4"/>
        <v>45</v>
      </c>
      <c r="E18" s="98">
        <v>15</v>
      </c>
      <c r="F18" s="98">
        <v>6</v>
      </c>
      <c r="G18" s="98">
        <v>20</v>
      </c>
      <c r="H18" s="47">
        <v>4</v>
      </c>
      <c r="I18" s="53">
        <f t="shared" si="5"/>
        <v>1</v>
      </c>
      <c r="J18" s="51">
        <f t="shared" si="6"/>
        <v>2</v>
      </c>
    </row>
    <row r="19" spans="1:11" ht="13.8" x14ac:dyDescent="0.3">
      <c r="A19" s="48" t="s">
        <v>74</v>
      </c>
      <c r="B19" s="49">
        <v>3</v>
      </c>
      <c r="C19" s="89" t="s">
        <v>14</v>
      </c>
      <c r="D19" s="47">
        <f t="shared" si="4"/>
        <v>45</v>
      </c>
      <c r="E19" s="49">
        <v>15</v>
      </c>
      <c r="F19" s="90">
        <v>10</v>
      </c>
      <c r="G19" s="91">
        <v>20</v>
      </c>
      <c r="H19" s="47"/>
      <c r="I19" s="53">
        <f t="shared" si="5"/>
        <v>1</v>
      </c>
      <c r="J19" s="51">
        <f t="shared" si="6"/>
        <v>2</v>
      </c>
    </row>
    <row r="20" spans="1:11" ht="13.8" x14ac:dyDescent="0.25">
      <c r="A20" s="92" t="s">
        <v>24</v>
      </c>
      <c r="B20" s="93">
        <f>SUM(B13:B19)</f>
        <v>24</v>
      </c>
      <c r="C20" s="94">
        <f>COUNTIF(C13:C19,"e")</f>
        <v>2</v>
      </c>
      <c r="D20" s="95">
        <f t="shared" ref="D20:I20" si="7">SUM(D13:D19)</f>
        <v>344</v>
      </c>
      <c r="E20" s="95">
        <f t="shared" si="7"/>
        <v>120</v>
      </c>
      <c r="F20" s="95">
        <f t="shared" si="7"/>
        <v>71</v>
      </c>
      <c r="G20" s="95">
        <f t="shared" si="7"/>
        <v>149</v>
      </c>
      <c r="H20" s="95">
        <f t="shared" si="7"/>
        <v>4</v>
      </c>
      <c r="I20" s="96">
        <f t="shared" si="7"/>
        <v>8</v>
      </c>
      <c r="J20" s="93">
        <f t="shared" si="6"/>
        <v>15</v>
      </c>
    </row>
    <row r="21" spans="1:11" x14ac:dyDescent="0.25">
      <c r="A21" s="132" t="s">
        <v>77</v>
      </c>
      <c r="B21" s="132"/>
      <c r="C21" s="132"/>
      <c r="D21" s="132"/>
      <c r="E21" s="132"/>
      <c r="F21" s="132"/>
      <c r="G21" s="132"/>
      <c r="H21" s="132"/>
      <c r="I21" s="132"/>
      <c r="J21" s="132"/>
    </row>
    <row r="22" spans="1:11" ht="13.8" x14ac:dyDescent="0.3">
      <c r="A22" s="48" t="s">
        <v>78</v>
      </c>
      <c r="B22" s="49">
        <v>4</v>
      </c>
      <c r="C22" s="89" t="s">
        <v>17</v>
      </c>
      <c r="D22" s="47">
        <f>SUM(E22:H22)</f>
        <v>45</v>
      </c>
      <c r="E22" s="101">
        <v>15</v>
      </c>
      <c r="F22" s="90">
        <v>10</v>
      </c>
      <c r="G22" s="91">
        <v>20</v>
      </c>
      <c r="H22" s="47"/>
      <c r="I22" s="53">
        <f>ROUNDUP(E22/15,0)</f>
        <v>1</v>
      </c>
      <c r="J22" s="51">
        <f t="shared" ref="J22:J27" si="8">ROUNDUP((F22+G22+H22)/15,0)</f>
        <v>2</v>
      </c>
    </row>
    <row r="23" spans="1:11" ht="13.8" x14ac:dyDescent="0.3">
      <c r="A23" s="48" t="s">
        <v>79</v>
      </c>
      <c r="B23" s="49">
        <v>5</v>
      </c>
      <c r="C23" s="89" t="s">
        <v>14</v>
      </c>
      <c r="D23" s="47">
        <f>SUM(E23:H23)</f>
        <v>45</v>
      </c>
      <c r="E23" s="98">
        <v>15</v>
      </c>
      <c r="F23" s="98">
        <v>10</v>
      </c>
      <c r="G23" s="98">
        <v>20</v>
      </c>
      <c r="H23" s="47"/>
      <c r="I23" s="53">
        <f>ROUNDUP(E23/15,0)</f>
        <v>1</v>
      </c>
      <c r="J23" s="51">
        <f t="shared" si="8"/>
        <v>2</v>
      </c>
    </row>
    <row r="24" spans="1:11" ht="13.8" x14ac:dyDescent="0.3">
      <c r="A24" s="48" t="s">
        <v>80</v>
      </c>
      <c r="B24" s="49">
        <v>4</v>
      </c>
      <c r="C24" s="89" t="s">
        <v>17</v>
      </c>
      <c r="D24" s="47">
        <f>SUM(E24:H24)</f>
        <v>59</v>
      </c>
      <c r="E24" s="49">
        <v>29</v>
      </c>
      <c r="F24" s="90">
        <v>4</v>
      </c>
      <c r="G24" s="91">
        <v>20</v>
      </c>
      <c r="H24" s="47">
        <v>6</v>
      </c>
      <c r="I24" s="53">
        <f>ROUNDUP(E24/15,0)</f>
        <v>2</v>
      </c>
      <c r="J24" s="51">
        <f t="shared" si="8"/>
        <v>2</v>
      </c>
    </row>
    <row r="25" spans="1:11" ht="13.8" x14ac:dyDescent="0.3">
      <c r="A25" s="48" t="s">
        <v>81</v>
      </c>
      <c r="B25" s="49">
        <v>3</v>
      </c>
      <c r="C25" s="89" t="s">
        <v>14</v>
      </c>
      <c r="D25" s="47">
        <f>SUM(E25:H25)</f>
        <v>30</v>
      </c>
      <c r="E25" s="98">
        <v>15</v>
      </c>
      <c r="F25" s="98">
        <v>5</v>
      </c>
      <c r="G25" s="98">
        <v>10</v>
      </c>
      <c r="H25" s="47"/>
      <c r="I25" s="53">
        <f>ROUNDUP(E25/15,0)</f>
        <v>1</v>
      </c>
      <c r="J25" s="51">
        <f t="shared" si="8"/>
        <v>1</v>
      </c>
    </row>
    <row r="26" spans="1:11" ht="13.8" x14ac:dyDescent="0.3">
      <c r="A26" s="48" t="s">
        <v>82</v>
      </c>
      <c r="B26" s="49">
        <v>3</v>
      </c>
      <c r="C26" s="89" t="s">
        <v>14</v>
      </c>
      <c r="D26" s="47">
        <f>SUM(E26:H26)</f>
        <v>30</v>
      </c>
      <c r="E26" s="98">
        <v>15</v>
      </c>
      <c r="F26" s="98">
        <v>5</v>
      </c>
      <c r="G26" s="98">
        <v>10</v>
      </c>
      <c r="H26" s="47"/>
      <c r="I26" s="53">
        <f>ROUNDUP(E26/15,0)</f>
        <v>1</v>
      </c>
      <c r="J26" s="51">
        <f t="shared" si="8"/>
        <v>1</v>
      </c>
    </row>
    <row r="27" spans="1:11" ht="13.8" x14ac:dyDescent="0.25">
      <c r="A27" s="92" t="s">
        <v>24</v>
      </c>
      <c r="B27" s="93">
        <f>SUM(B22:B26)</f>
        <v>19</v>
      </c>
      <c r="C27" s="94">
        <f>COUNTIF(C22:C26,"e")</f>
        <v>2</v>
      </c>
      <c r="D27" s="95">
        <f t="shared" ref="D27:I27" si="9">SUM(D22:D26)</f>
        <v>209</v>
      </c>
      <c r="E27" s="95">
        <f t="shared" si="9"/>
        <v>89</v>
      </c>
      <c r="F27" s="95">
        <f t="shared" si="9"/>
        <v>34</v>
      </c>
      <c r="G27" s="95">
        <f t="shared" si="9"/>
        <v>80</v>
      </c>
      <c r="H27" s="95">
        <f t="shared" si="9"/>
        <v>6</v>
      </c>
      <c r="I27" s="96">
        <f t="shared" si="9"/>
        <v>6</v>
      </c>
      <c r="J27" s="102">
        <f t="shared" si="8"/>
        <v>8</v>
      </c>
    </row>
    <row r="28" spans="1:11" ht="13.8" x14ac:dyDescent="0.25">
      <c r="A28" s="82" t="s">
        <v>85</v>
      </c>
      <c r="B28" s="93">
        <f t="shared" ref="B28:H28" si="10">B11+B20+B27</f>
        <v>69</v>
      </c>
      <c r="C28" s="93">
        <f t="shared" si="10"/>
        <v>7</v>
      </c>
      <c r="D28" s="93">
        <f t="shared" si="10"/>
        <v>851</v>
      </c>
      <c r="E28" s="93">
        <f t="shared" si="10"/>
        <v>328</v>
      </c>
      <c r="F28" s="105">
        <f t="shared" si="10"/>
        <v>165</v>
      </c>
      <c r="G28" s="105">
        <f t="shared" si="10"/>
        <v>348</v>
      </c>
      <c r="H28" s="105">
        <f t="shared" si="10"/>
        <v>10</v>
      </c>
      <c r="I28" s="106"/>
      <c r="J28" s="107"/>
    </row>
    <row r="29" spans="1:11" x14ac:dyDescent="0.25">
      <c r="A29" s="120"/>
      <c r="B29" s="2"/>
      <c r="C29" s="3"/>
      <c r="D29" s="3"/>
      <c r="E29" s="3"/>
      <c r="F29" s="3"/>
      <c r="G29" s="3"/>
      <c r="H29" s="3"/>
      <c r="I29" s="3"/>
      <c r="J29" s="4"/>
    </row>
    <row r="30" spans="1:11" s="6" customFormat="1" x14ac:dyDescent="0.25">
      <c r="A30" s="123" t="s">
        <v>79</v>
      </c>
      <c r="B30" s="2"/>
      <c r="C30" s="3"/>
      <c r="D30" s="3"/>
      <c r="E30" s="3"/>
      <c r="F30" s="3"/>
      <c r="G30" s="3"/>
      <c r="H30" s="3"/>
      <c r="I30" s="3"/>
      <c r="J30" s="4"/>
      <c r="K30" s="5"/>
    </row>
    <row r="31" spans="1:11" s="6" customFormat="1" ht="13.8" x14ac:dyDescent="0.3">
      <c r="A31" s="124" t="s">
        <v>91</v>
      </c>
      <c r="B31" s="49">
        <v>5</v>
      </c>
      <c r="C31" s="89" t="s">
        <v>14</v>
      </c>
      <c r="D31" s="47">
        <f>SUM(E31:H31)</f>
        <v>45</v>
      </c>
      <c r="E31" s="98">
        <v>15</v>
      </c>
      <c r="F31" s="98">
        <v>10</v>
      </c>
      <c r="G31" s="98">
        <v>20</v>
      </c>
      <c r="H31" s="47"/>
      <c r="I31" s="53">
        <f>ROUNDUP(E31/15,0)</f>
        <v>1</v>
      </c>
      <c r="J31" s="51">
        <f>ROUNDUP((F31+G31+H31)/15,0)</f>
        <v>2</v>
      </c>
      <c r="K31" s="5"/>
    </row>
    <row r="32" spans="1:11" s="6" customFormat="1" ht="13.8" x14ac:dyDescent="0.3">
      <c r="A32" s="125" t="s">
        <v>92</v>
      </c>
      <c r="B32" s="49">
        <v>5</v>
      </c>
      <c r="C32" s="89" t="s">
        <v>14</v>
      </c>
      <c r="D32" s="47">
        <f>SUM(E32:H32)</f>
        <v>45</v>
      </c>
      <c r="E32" s="98">
        <v>15</v>
      </c>
      <c r="F32" s="98">
        <v>10</v>
      </c>
      <c r="G32" s="98">
        <v>20</v>
      </c>
      <c r="H32" s="47"/>
      <c r="I32" s="53">
        <f>ROUNDUP(E32/15,0)</f>
        <v>1</v>
      </c>
      <c r="J32" s="51">
        <f>ROUNDUP((F32+G32+H32)/15,0)</f>
        <v>2</v>
      </c>
      <c r="K32" s="5"/>
    </row>
    <row r="33" spans="1:11" s="6" customFormat="1" ht="13.8" x14ac:dyDescent="0.3">
      <c r="A33" s="48" t="s">
        <v>93</v>
      </c>
      <c r="B33" s="49">
        <v>5</v>
      </c>
      <c r="C33" s="89" t="s">
        <v>14</v>
      </c>
      <c r="D33" s="47">
        <f>SUM(E33:H33)</f>
        <v>45</v>
      </c>
      <c r="E33" s="98">
        <v>15</v>
      </c>
      <c r="F33" s="98">
        <v>10</v>
      </c>
      <c r="G33" s="98">
        <v>20</v>
      </c>
      <c r="H33" s="47"/>
      <c r="I33" s="53">
        <f>ROUNDUP(E33/15,0)</f>
        <v>1</v>
      </c>
      <c r="J33" s="51">
        <f>ROUNDUP((F33+G33+H33)/15,0)</f>
        <v>2</v>
      </c>
      <c r="K33" s="5"/>
    </row>
    <row r="34" spans="1:11" s="6" customFormat="1" ht="13.8" x14ac:dyDescent="0.3">
      <c r="A34" s="48" t="s">
        <v>94</v>
      </c>
      <c r="B34" s="49">
        <v>5</v>
      </c>
      <c r="C34" s="89" t="s">
        <v>14</v>
      </c>
      <c r="D34" s="47">
        <f>SUM(E34:H34)</f>
        <v>45</v>
      </c>
      <c r="E34" s="98">
        <v>15</v>
      </c>
      <c r="F34" s="98">
        <v>10</v>
      </c>
      <c r="G34" s="98">
        <v>20</v>
      </c>
      <c r="H34" s="47"/>
      <c r="I34" s="53">
        <f>ROUNDUP(E34/15,0)</f>
        <v>1</v>
      </c>
      <c r="J34" s="51">
        <f>ROUNDUP((F34+G34+H34)/15,0)</f>
        <v>2</v>
      </c>
      <c r="K34" s="5"/>
    </row>
    <row r="36" spans="1:11" x14ac:dyDescent="0.25">
      <c r="A36" s="121" t="s">
        <v>90</v>
      </c>
    </row>
  </sheetData>
  <mergeCells count="4">
    <mergeCell ref="A1:J1"/>
    <mergeCell ref="A3:J3"/>
    <mergeCell ref="A12:J12"/>
    <mergeCell ref="A21:J21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semestr I-VII</vt:lpstr>
      <vt:lpstr>IZPiU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TKR275</cp:lastModifiedBy>
  <cp:revision>1</cp:revision>
  <cp:lastPrinted>2023-05-24T07:54:42Z</cp:lastPrinted>
  <dcterms:created xsi:type="dcterms:W3CDTF">2013-01-21T11:52:24Z</dcterms:created>
  <dcterms:modified xsi:type="dcterms:W3CDTF">2024-04-15T10:53:16Z</dcterms:modified>
  <dc:language>pl-PL</dc:language>
</cp:coreProperties>
</file>