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/>
  <mc:AlternateContent xmlns:mc="http://schemas.openxmlformats.org/markup-compatibility/2006">
    <mc:Choice Requires="x15">
      <x15ac:absPath xmlns:x15ac="http://schemas.microsoft.com/office/spreadsheetml/2010/11/ac" url="C:\Users\up\Desktop\Dydaktyka\Kierunek\Aktualizacja_2019\"/>
    </mc:Choice>
  </mc:AlternateContent>
  <xr:revisionPtr revIDLastSave="0" documentId="13_ncr:1_{9F57E8B6-C58E-436A-8D81-E9E656227796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semestr I-VIII nst" sheetId="17" r:id="rId1"/>
    <sheet name="Arkusz1" sheetId="6" state="hidden" r:id="rId2"/>
    <sheet name="Przedmioty humanis. nst" sheetId="18" r:id="rId3"/>
  </sheets>
  <calcPr calcId="191029"/>
</workbook>
</file>

<file path=xl/calcChain.xml><?xml version="1.0" encoding="utf-8"?>
<calcChain xmlns="http://schemas.openxmlformats.org/spreadsheetml/2006/main">
  <c r="L6" i="18" l="1"/>
  <c r="K43" i="17" l="1"/>
  <c r="J43" i="17"/>
  <c r="K68" i="17"/>
  <c r="J68" i="17"/>
  <c r="E68" i="17"/>
  <c r="K65" i="17"/>
  <c r="E93" i="17" l="1"/>
  <c r="E89" i="17"/>
  <c r="E66" i="17"/>
  <c r="E56" i="17"/>
  <c r="C12" i="17"/>
  <c r="K14" i="17"/>
  <c r="I12" i="17"/>
  <c r="H12" i="17"/>
  <c r="G12" i="17"/>
  <c r="F12" i="17"/>
  <c r="D12" i="17"/>
  <c r="K5" i="17"/>
  <c r="J5" i="17"/>
  <c r="E6" i="17" l="1"/>
  <c r="E91" i="17"/>
  <c r="E92" i="17"/>
  <c r="E95" i="17"/>
  <c r="H102" i="17"/>
  <c r="G102" i="17"/>
  <c r="F102" i="17"/>
  <c r="C102" i="17"/>
  <c r="D102" i="17"/>
  <c r="L17" i="18" l="1"/>
  <c r="K17" i="18"/>
  <c r="L16" i="18"/>
  <c r="K16" i="18"/>
  <c r="L15" i="18"/>
  <c r="K15" i="18"/>
  <c r="L14" i="18"/>
  <c r="K14" i="18"/>
  <c r="L13" i="18"/>
  <c r="K13" i="18"/>
  <c r="L12" i="18"/>
  <c r="K12" i="18"/>
  <c r="L10" i="18"/>
  <c r="L9" i="18"/>
  <c r="L7" i="18"/>
  <c r="L5" i="18"/>
  <c r="D59" i="17"/>
  <c r="J6" i="17"/>
  <c r="K6" i="17"/>
  <c r="J7" i="17"/>
  <c r="K7" i="17"/>
  <c r="J8" i="17"/>
  <c r="K8" i="17"/>
  <c r="J9" i="17"/>
  <c r="J10" i="17"/>
  <c r="K10" i="17"/>
  <c r="J11" i="17"/>
  <c r="K11" i="17"/>
  <c r="D23" i="17"/>
  <c r="D38" i="17"/>
  <c r="D49" i="17"/>
  <c r="D71" i="17"/>
  <c r="D87" i="17"/>
  <c r="E96" i="17"/>
  <c r="E100" i="17"/>
  <c r="E7" i="17"/>
  <c r="E8" i="17"/>
  <c r="E9" i="17"/>
  <c r="E10" i="17"/>
  <c r="E11" i="17"/>
  <c r="E15" i="17"/>
  <c r="E16" i="17"/>
  <c r="E17" i="17"/>
  <c r="E18" i="17"/>
  <c r="E21" i="17"/>
  <c r="E19" i="17"/>
  <c r="E29" i="17"/>
  <c r="E26" i="17"/>
  <c r="E27" i="17"/>
  <c r="E28" i="17"/>
  <c r="E30" i="17"/>
  <c r="E34" i="17"/>
  <c r="E32" i="17"/>
  <c r="E36" i="17"/>
  <c r="E41" i="17"/>
  <c r="E45" i="17"/>
  <c r="E46" i="17"/>
  <c r="E47" i="17"/>
  <c r="E48" i="17"/>
  <c r="E51" i="17"/>
  <c r="E52" i="17"/>
  <c r="E53" i="17"/>
  <c r="E54" i="17"/>
  <c r="E55" i="17"/>
  <c r="E58" i="17"/>
  <c r="E61" i="17"/>
  <c r="E62" i="17"/>
  <c r="E63" i="17"/>
  <c r="E64" i="17"/>
  <c r="E65" i="17"/>
  <c r="E70" i="17"/>
  <c r="E73" i="17"/>
  <c r="E74" i="17"/>
  <c r="E76" i="17"/>
  <c r="E78" i="17"/>
  <c r="E80" i="17"/>
  <c r="E82" i="17"/>
  <c r="E84" i="17"/>
  <c r="E85" i="17"/>
  <c r="E86" i="17"/>
  <c r="F23" i="17"/>
  <c r="F38" i="17"/>
  <c r="F49" i="17"/>
  <c r="F59" i="17"/>
  <c r="F71" i="17"/>
  <c r="F87" i="17"/>
  <c r="G23" i="17"/>
  <c r="G38" i="17"/>
  <c r="G49" i="17"/>
  <c r="G59" i="17"/>
  <c r="G71" i="17"/>
  <c r="G87" i="17"/>
  <c r="H23" i="17"/>
  <c r="H38" i="17"/>
  <c r="H49" i="17"/>
  <c r="H59" i="17"/>
  <c r="H71" i="17"/>
  <c r="H87" i="17"/>
  <c r="I23" i="17"/>
  <c r="I38" i="17"/>
  <c r="I49" i="17"/>
  <c r="I59" i="17"/>
  <c r="I71" i="17"/>
  <c r="I87" i="17"/>
  <c r="I102" i="17"/>
  <c r="C23" i="17"/>
  <c r="C38" i="17"/>
  <c r="C49" i="17"/>
  <c r="C59" i="17"/>
  <c r="C71" i="17"/>
  <c r="C87" i="17"/>
  <c r="K93" i="17"/>
  <c r="K95" i="17"/>
  <c r="K100" i="17"/>
  <c r="K101" i="17"/>
  <c r="K80" i="17"/>
  <c r="J80" i="17"/>
  <c r="J62" i="17"/>
  <c r="K62" i="17"/>
  <c r="J63" i="17"/>
  <c r="K63" i="17"/>
  <c r="J64" i="17"/>
  <c r="K64" i="17"/>
  <c r="J91" i="17"/>
  <c r="K91" i="17"/>
  <c r="J65" i="17"/>
  <c r="J66" i="17"/>
  <c r="K66" i="17"/>
  <c r="J70" i="17"/>
  <c r="K70" i="17"/>
  <c r="K61" i="17"/>
  <c r="J61" i="17"/>
  <c r="J85" i="17"/>
  <c r="K85" i="17"/>
  <c r="J86" i="17"/>
  <c r="K86" i="17"/>
  <c r="K84" i="17"/>
  <c r="J84" i="17"/>
  <c r="J76" i="17"/>
  <c r="K76" i="17"/>
  <c r="J78" i="17"/>
  <c r="K78" i="17"/>
  <c r="J82" i="17"/>
  <c r="K82" i="17"/>
  <c r="J74" i="17"/>
  <c r="K74" i="17"/>
  <c r="K73" i="17"/>
  <c r="J73" i="17"/>
  <c r="J52" i="17"/>
  <c r="K52" i="17"/>
  <c r="J53" i="17"/>
  <c r="K53" i="17"/>
  <c r="J54" i="17"/>
  <c r="K54" i="17"/>
  <c r="J55" i="17"/>
  <c r="K55" i="17"/>
  <c r="J56" i="17"/>
  <c r="K56" i="17"/>
  <c r="J58" i="17"/>
  <c r="K58" i="17"/>
  <c r="K51" i="17"/>
  <c r="J51" i="17"/>
  <c r="J46" i="17"/>
  <c r="K46" i="17"/>
  <c r="J47" i="17"/>
  <c r="K47" i="17"/>
  <c r="J89" i="17"/>
  <c r="K89" i="17"/>
  <c r="J48" i="17"/>
  <c r="K48" i="17"/>
  <c r="K45" i="17"/>
  <c r="J45" i="17"/>
  <c r="K41" i="17"/>
  <c r="J41" i="17"/>
  <c r="K40" i="17"/>
  <c r="J40" i="17"/>
  <c r="J36" i="17"/>
  <c r="J26" i="17"/>
  <c r="K26" i="17"/>
  <c r="J27" i="17"/>
  <c r="K27" i="17"/>
  <c r="J28" i="17"/>
  <c r="K28" i="17"/>
  <c r="J92" i="17"/>
  <c r="J93" i="17"/>
  <c r="J95" i="17"/>
  <c r="J96" i="17"/>
  <c r="J100" i="17"/>
  <c r="J101" i="17"/>
  <c r="K25" i="17"/>
  <c r="K30" i="17"/>
  <c r="K34" i="17"/>
  <c r="K32" i="17"/>
  <c r="K29" i="17"/>
  <c r="K36" i="17"/>
  <c r="K17" i="17"/>
  <c r="J25" i="17"/>
  <c r="J30" i="17"/>
  <c r="J34" i="17"/>
  <c r="J32" i="17"/>
  <c r="J29" i="17"/>
  <c r="J17" i="17"/>
  <c r="K15" i="17"/>
  <c r="K16" i="17"/>
  <c r="K21" i="17"/>
  <c r="K19" i="17"/>
  <c r="K18" i="17"/>
  <c r="J14" i="17"/>
  <c r="J15" i="17"/>
  <c r="J16" i="17"/>
  <c r="J21" i="17"/>
  <c r="J19" i="17"/>
  <c r="J18" i="17"/>
  <c r="C12" i="6"/>
  <c r="E12" i="6" s="1"/>
  <c r="C16" i="6"/>
  <c r="E16" i="6" s="1"/>
  <c r="C5" i="6"/>
  <c r="E5" i="6" s="1"/>
  <c r="C15" i="6"/>
  <c r="E15" i="6" s="1"/>
  <c r="D24" i="6"/>
  <c r="C10" i="6"/>
  <c r="E10" i="6"/>
  <c r="C9" i="6"/>
  <c r="E9" i="6"/>
  <c r="C22" i="6"/>
  <c r="E22" i="6" s="1"/>
  <c r="C6" i="6"/>
  <c r="E6" i="6" s="1"/>
  <c r="C13" i="6"/>
  <c r="E13" i="6" s="1"/>
  <c r="C4" i="6"/>
  <c r="E4" i="6" s="1"/>
  <c r="C8" i="6"/>
  <c r="E8" i="6" s="1"/>
  <c r="C7" i="6"/>
  <c r="E7" i="6" s="1"/>
  <c r="C2" i="6"/>
  <c r="E2" i="6"/>
  <c r="C23" i="6"/>
  <c r="E23" i="6" s="1"/>
  <c r="C19" i="6"/>
  <c r="E19" i="6"/>
  <c r="C14" i="6"/>
  <c r="E14" i="6" s="1"/>
  <c r="C17" i="6"/>
  <c r="E17" i="6"/>
  <c r="C18" i="6"/>
  <c r="E18" i="6" s="1"/>
  <c r="C11" i="6"/>
  <c r="E11" i="6"/>
  <c r="C20" i="6"/>
  <c r="E20" i="6" s="1"/>
  <c r="C3" i="6"/>
  <c r="E3" i="6"/>
  <c r="C21" i="6"/>
  <c r="C24" i="6" s="1"/>
  <c r="E24" i="6" s="1"/>
  <c r="E21" i="6" l="1"/>
  <c r="E49" i="17"/>
  <c r="K12" i="17"/>
  <c r="E12" i="17"/>
  <c r="J12" i="17"/>
  <c r="E102" i="17"/>
  <c r="K102" i="17"/>
  <c r="J71" i="17"/>
  <c r="J102" i="17"/>
  <c r="E38" i="17"/>
  <c r="H103" i="17"/>
  <c r="G103" i="17"/>
  <c r="D103" i="17"/>
  <c r="K49" i="17"/>
  <c r="E87" i="17"/>
  <c r="K71" i="17"/>
  <c r="F103" i="17"/>
  <c r="J23" i="17"/>
  <c r="K38" i="17"/>
  <c r="J49" i="17"/>
  <c r="K59" i="17"/>
  <c r="J59" i="17"/>
  <c r="I103" i="17"/>
  <c r="J38" i="17"/>
  <c r="E71" i="17"/>
  <c r="K23" i="17"/>
  <c r="K87" i="17"/>
  <c r="J87" i="17"/>
  <c r="E59" i="17"/>
  <c r="E23" i="17"/>
  <c r="C103" i="17"/>
  <c r="E103" i="17" l="1"/>
  <c r="I104" i="17" l="1"/>
  <c r="H104" i="17"/>
  <c r="G104" i="17"/>
  <c r="F104" i="17"/>
</calcChain>
</file>

<file path=xl/sharedStrings.xml><?xml version="1.0" encoding="utf-8"?>
<sst xmlns="http://schemas.openxmlformats.org/spreadsheetml/2006/main" count="263" uniqueCount="176">
  <si>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</si>
  <si>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</si>
  <si>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</si>
  <si>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</si>
  <si>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</si>
  <si>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</si>
  <si>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</si>
  <si>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</si>
  <si>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</si>
  <si>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</si>
  <si>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e</t>
  </si>
  <si>
    <t>z</t>
  </si>
  <si>
    <t xml:space="preserve">Σ   </t>
  </si>
  <si>
    <t>Udział procentowy w całości godzin</t>
  </si>
  <si>
    <t>WYDZIAŁ INŻYNIERII PRODUKCJI</t>
  </si>
  <si>
    <t>Chemia</t>
  </si>
  <si>
    <t>Technologia informacyjna</t>
  </si>
  <si>
    <t>Nauka o materiałach</t>
  </si>
  <si>
    <t>Finanse i rachunkowość</t>
  </si>
  <si>
    <t xml:space="preserve">Ergonomia i bezpieczeństwo pracy oraz ochrona własności intelektualnej </t>
  </si>
  <si>
    <t>Praktyka zawodowa - 4 tygodnie</t>
  </si>
  <si>
    <t>Matematyka 1</t>
  </si>
  <si>
    <t>Matematyka 2</t>
  </si>
  <si>
    <t>Seminarium dyplomowe 2</t>
  </si>
  <si>
    <t>Informatyka i komputerowe wspomaganie prac inżynierskich</t>
  </si>
  <si>
    <t>Przedmiot humanistyczny 1</t>
  </si>
  <si>
    <t xml:space="preserve">Przedmiot humanistyczny 2 </t>
  </si>
  <si>
    <t>Przedmiot humanistyczny 3</t>
  </si>
  <si>
    <t xml:space="preserve">SEMESTR I - Blok przedmiotów humanistycznych do przedmiotu: Przedmiot humanistyczny 1 </t>
  </si>
  <si>
    <t xml:space="preserve">SEMESTR III - Blok przedmiotów humanistycznych do przedmiotu: Przedmiot humanistyczny 2 </t>
  </si>
  <si>
    <t>Komunikacja społeczna</t>
  </si>
  <si>
    <t>Sztuka negocjacji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</si>
  <si>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</si>
  <si>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</si>
  <si>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</si>
  <si>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</si>
  <si>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</si>
  <si>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</si>
  <si>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>Ekonomia</t>
  </si>
  <si>
    <t>Podstawy elektrotechniki</t>
  </si>
  <si>
    <t>Biochemia</t>
  </si>
  <si>
    <t>Meteorologia</t>
  </si>
  <si>
    <t>Termodynamika techniczna</t>
  </si>
  <si>
    <t xml:space="preserve">Automatyzacja i robotyzacja procesów </t>
  </si>
  <si>
    <t>Zarządzanie jakością</t>
  </si>
  <si>
    <t>KEMiZPP</t>
  </si>
  <si>
    <t>Ekonomika w ekoenergetyce</t>
  </si>
  <si>
    <t>KEiŚT</t>
  </si>
  <si>
    <t>Ocena jakości biopaliw</t>
  </si>
  <si>
    <t>Energetyka wodna</t>
  </si>
  <si>
    <t>Geotermia</t>
  </si>
  <si>
    <t>Energetyka słoneczna</t>
  </si>
  <si>
    <t>Technologia biopaliw ciekłych</t>
  </si>
  <si>
    <t xml:space="preserve">Katedry </t>
  </si>
  <si>
    <t>Katedra Maszynoznawstwa Rolniczego</t>
  </si>
  <si>
    <t>Katedra Biologicznych Podstaw Technologii Żywności i Pasz</t>
  </si>
  <si>
    <t>Katedra Podstaw Techniki Zakład Elektrotechniki i Systemów Pomiarowych</t>
  </si>
  <si>
    <t>Katedra Podstaw Techniki Zakład Ergonomii</t>
  </si>
  <si>
    <t>Katedra Zastosowań Matematyki i Informatyki</t>
  </si>
  <si>
    <t>Katedra Energetyki i Środków Transportu</t>
  </si>
  <si>
    <t>Katedra Maszyn Ogrodniczych i Leśnych</t>
  </si>
  <si>
    <t>Katedra Inżynierii Kształtowania Środowiska i Geodezji</t>
  </si>
  <si>
    <t>Katedra Maszyn Rolniczych i Transportowych</t>
  </si>
  <si>
    <t>Katedra Inżynierii Mechanicznej i Automatyki</t>
  </si>
  <si>
    <t>Katedra Energetyki i Środków Transportu Zakład Logistyki i Zarządzania Przedsiębiorstwem</t>
  </si>
  <si>
    <t>Katedra Eksploatacji Maszyn i Zarządzania Procesami Produkcyjnymi</t>
  </si>
  <si>
    <t>KMR</t>
  </si>
  <si>
    <t>KBPTiŻP</t>
  </si>
  <si>
    <t>KPT ZE</t>
  </si>
  <si>
    <t>KZMiI</t>
  </si>
  <si>
    <t>KMOiL</t>
  </si>
  <si>
    <t>KIKŚiG</t>
  </si>
  <si>
    <t>KMRiT</t>
  </si>
  <si>
    <t>KIMiA</t>
  </si>
  <si>
    <t>KEiŚT ZLIZP</t>
  </si>
  <si>
    <t>Katedra Chłodnictwa i Energetyki Przemysłu Spożywczego</t>
  </si>
  <si>
    <t>KCiEPS</t>
  </si>
  <si>
    <t>Katedra Eksploatacji Maszyn Przemysłu Spożywczego</t>
  </si>
  <si>
    <t>KEMPS</t>
  </si>
  <si>
    <t>Katedra Fizyki</t>
  </si>
  <si>
    <t>Katedra Inżynierii i Maszyn Spożywczych</t>
  </si>
  <si>
    <t>Katedra Inżynierii Procesowej</t>
  </si>
  <si>
    <t>Katedra Techniki Cieplnej</t>
  </si>
  <si>
    <t>KF</t>
  </si>
  <si>
    <t>KIP</t>
  </si>
  <si>
    <t>KTC</t>
  </si>
  <si>
    <t>Studium Praktycznej Nauki Języków Obcych</t>
  </si>
  <si>
    <t>Studium Wychowania Fizycznego i Sportu</t>
  </si>
  <si>
    <t>SPNJO</t>
  </si>
  <si>
    <t>SWFiS</t>
  </si>
  <si>
    <t>KPT ZEiSP</t>
  </si>
  <si>
    <t>Efektywność energetyczna</t>
  </si>
  <si>
    <t>Vacat</t>
  </si>
  <si>
    <t>Katedry</t>
  </si>
  <si>
    <t>Katerdy</t>
  </si>
  <si>
    <t>kod</t>
  </si>
  <si>
    <t>liczba godzin</t>
  </si>
  <si>
    <t xml:space="preserve">Lp </t>
  </si>
  <si>
    <t>godz/ osob</t>
  </si>
  <si>
    <t>Technologia biopaliw stałych</t>
  </si>
  <si>
    <t xml:space="preserve">Podstawy konstrukcji maszyn </t>
  </si>
  <si>
    <t>Energetyka wiatrowa</t>
  </si>
  <si>
    <t>Technologie współspalania paliw</t>
  </si>
  <si>
    <t>Energetyczne wykorzystanie bioodpadów</t>
  </si>
  <si>
    <t>Zarządzanie przedsiębiorstwem</t>
  </si>
  <si>
    <t xml:space="preserve">Projektowanie inżynierskie i grafika inżynierska </t>
  </si>
  <si>
    <t>Podstawy gleboznawstwa</t>
  </si>
  <si>
    <t>KIiMS</t>
  </si>
  <si>
    <t>Obsługa transportowa inwestycji i podmiotów ekoenergetycznych</t>
  </si>
  <si>
    <t>B: Odpady produkcji ogrodniczej na cele energetyczne</t>
  </si>
  <si>
    <t>A: Procesy chłodnicze</t>
  </si>
  <si>
    <t>A: Silniki cieplne</t>
  </si>
  <si>
    <t>B: Siłownie kogeneracyjne</t>
  </si>
  <si>
    <t>A: OZE w rolnictwie</t>
  </si>
  <si>
    <t>B: Agroenergetyka</t>
  </si>
  <si>
    <t>A: Uprawa roślin energetycznych</t>
  </si>
  <si>
    <t>B: Technologia produkcji roślin energetycznych</t>
  </si>
  <si>
    <t>Fizyka</t>
  </si>
  <si>
    <t>L.p.</t>
  </si>
  <si>
    <t>A: Roślinne surowce energetyczne</t>
  </si>
  <si>
    <t>B: Klimatyzacja i wentylacja</t>
  </si>
  <si>
    <t>Układy magazynowania energii</t>
  </si>
  <si>
    <t>Język obcy 1</t>
  </si>
  <si>
    <t>Język obcy 2</t>
  </si>
  <si>
    <t>Język obcy 3</t>
  </si>
  <si>
    <t>A: Prawo w zakresie OZE</t>
  </si>
  <si>
    <t>B: Prawo gospodarcze i energetyczne</t>
  </si>
  <si>
    <t>A: Podstawy geodezji i kartografii</t>
  </si>
  <si>
    <t>B: Systemy informacji przestrzennej</t>
  </si>
  <si>
    <t>A: Inżynieria ekologiczna</t>
  </si>
  <si>
    <t>B: Inżynieria gospodarki komunalnej</t>
  </si>
  <si>
    <t>A: Ekobilans i recykling materiałowy</t>
  </si>
  <si>
    <t>B: Pojazdy ekologiczne</t>
  </si>
  <si>
    <t>A: Współpraca rozproszonych źródeł energii z siecią elektroenergetyczną</t>
  </si>
  <si>
    <t>B: Energetyka rozproszona </t>
  </si>
  <si>
    <t>A: Mechanika płynów i urządzenia przepływowe</t>
  </si>
  <si>
    <t>B: Napędy hydrauliczne</t>
  </si>
  <si>
    <t>A: Odnawialne źródła eneregii w produkcji ogrodniczej</t>
  </si>
  <si>
    <t>B: Ocena przydatności biomasy na cele energetyczne</t>
  </si>
  <si>
    <t xml:space="preserve">B: Odpady z produkcji zwierzęcej na cele energetyczne </t>
  </si>
  <si>
    <t>A: Odnawialne źródła eneregii w produkcji zwierzęcej</t>
  </si>
  <si>
    <t>A: Ochrona środowiska</t>
  </si>
  <si>
    <t>B: Zarządzanie środowiskowe</t>
  </si>
  <si>
    <t>A: Analiza strategiczna</t>
  </si>
  <si>
    <t>B:Problemy decyzyjne w organizacji</t>
  </si>
  <si>
    <t>SEMESTR II - 9 zjazdów</t>
  </si>
  <si>
    <t>SEMESTR III - 9 zjazdów</t>
  </si>
  <si>
    <t>SEMESTR IV - 9 zjazdów</t>
  </si>
  <si>
    <t>SEMESTR VI - 9 zjazdów</t>
  </si>
  <si>
    <t>SEMESTR VII - 9 zjazdów</t>
  </si>
  <si>
    <t>SEMESTR I - 9 zjazdów</t>
  </si>
  <si>
    <t>SEMESTR V - 9 zjazdów</t>
  </si>
  <si>
    <t>SEMESTR VIII - 9 zjazdów</t>
  </si>
  <si>
    <t>Ogółem godzin w semestrach 1-8</t>
  </si>
  <si>
    <t xml:space="preserve">SEMESTR VII - Blok przedmiotów humanistycznych do przedmiotu: Przedmiot humanistyczny 3 </t>
  </si>
  <si>
    <t>Etyka w biznesie</t>
  </si>
  <si>
    <t>Język obcy 4</t>
  </si>
  <si>
    <t>B: Biogazownie i biogaz</t>
  </si>
  <si>
    <t>A: Technologia biopaliw gazowych</t>
  </si>
  <si>
    <t>A: Transport surowców energetycznych</t>
  </si>
  <si>
    <t>A: Bezpieczeństwo energetyczne</t>
  </si>
  <si>
    <t>B: Polityka energetyczna</t>
  </si>
  <si>
    <t>B: Użytkowanie technologii ekoenergetycznych</t>
  </si>
  <si>
    <t>A: Eksploatacja urządzeń ekoenergetycznych</t>
  </si>
  <si>
    <t>Projekt inżynierski i egzamin dyplomowy</t>
  </si>
  <si>
    <t>B: Bezpieczeństwo w transporcie surowców energetycznych</t>
  </si>
  <si>
    <t>Idee rozwoju społeczeństw</t>
  </si>
  <si>
    <t>Seminarium dyplomowe 1*</t>
  </si>
  <si>
    <t>* W tym 2 godziny przysposobienie biblioteczne</t>
  </si>
  <si>
    <t>Ćw. Aud.</t>
  </si>
  <si>
    <t>Ćw. Lab.</t>
  </si>
  <si>
    <t>Ćw. Ter.</t>
  </si>
  <si>
    <t>C: Fundamentals of power electronics</t>
  </si>
  <si>
    <t>D: Electrical installations</t>
  </si>
  <si>
    <t>Kierunek Ekoenergetyka, studia niestacjonarne pierwszego stopnia, profil ogólnoakademicki.
Plan studiów zgodny z Uchwałą nr 78/2018-2019 Senatu Uniwersytetu Przyrodniczego w Lublinie z dn. 24.05.2019 r. Obowiązuje dla naboru 2021/2022</t>
  </si>
  <si>
    <t>Kierunek Ekoenergetyka, studia niestacjonarne pierwszego stopnia, profil ogólnoakademicki.
Plan studiów zgodny z Uchwałą nr 78/2018-2019 Senatu Uniwersytetu Przyrodniczego w Lublinie z dn. 24.05.2019 r. Obowiązuje dla naboru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</si>
</sst>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"/>
  </numFmts>
  <fonts count="31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4"/>
      <name val="Arial Narrow"/>
      <family val="2"/>
      <charset val="238"/>
    </font>
    <font>
      <b/>
      <sz val="14"/>
      <name val="Arial Narrow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Narrow"/>
      <family val="2"/>
      <charset val="238"/>
    </font>
    <font>
      <b/>
      <sz val="9"/>
      <color indexed="9"/>
      <name val="Arial Narrow"/>
      <family val="2"/>
      <charset val="238"/>
    </font>
    <font>
      <sz val="9"/>
      <color indexed="9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7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22" fillId="0" borderId="0"/>
    <xf numFmtId="0" fontId="22" fillId="0" borderId="0"/>
    <xf numFmtId="0" fontId="23" fillId="0" borderId="0"/>
    <xf numFmtId="164" fontId="1" fillId="0" borderId="0"/>
  </cellStyleXfs>
  <cellXfs count="160">
    <xf numFmtId="0" fontId="0" fillId="0" borderId="0" xfId="0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22" fillId="0" borderId="0" xfId="2"/>
    <xf numFmtId="0" fontId="2" fillId="0" borderId="0" xfId="2" applyFont="1" applyBorder="1" applyAlignment="1">
      <alignment horizontal="center"/>
    </xf>
    <xf numFmtId="0" fontId="5" fillId="0" borderId="0" xfId="2" applyFont="1"/>
    <xf numFmtId="1" fontId="16" fillId="0" borderId="0" xfId="2" applyNumberFormat="1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1" fontId="10" fillId="0" borderId="2" xfId="2" applyNumberFormat="1" applyFont="1" applyBorder="1" applyAlignment="1">
      <alignment horizontal="center" vertical="center"/>
    </xf>
    <xf numFmtId="165" fontId="11" fillId="0" borderId="2" xfId="2" applyNumberFormat="1" applyFont="1" applyFill="1" applyBorder="1" applyAlignment="1">
      <alignment horizontal="center" vertical="center"/>
    </xf>
    <xf numFmtId="1" fontId="21" fillId="0" borderId="2" xfId="2" applyNumberFormat="1" applyFont="1" applyFill="1" applyBorder="1" applyAlignment="1">
      <alignment horizontal="center" vertical="center"/>
    </xf>
    <xf numFmtId="1" fontId="3" fillId="0" borderId="0" xfId="2" applyNumberFormat="1" applyFont="1"/>
    <xf numFmtId="1" fontId="18" fillId="0" borderId="0" xfId="2" applyNumberFormat="1" applyFont="1" applyFill="1" applyAlignment="1">
      <alignment vertical="center"/>
    </xf>
    <xf numFmtId="1" fontId="7" fillId="0" borderId="3" xfId="2" applyNumberFormat="1" applyFont="1" applyFill="1" applyBorder="1" applyAlignment="1">
      <alignment horizontal="center" vertical="center"/>
    </xf>
    <xf numFmtId="1" fontId="12" fillId="2" borderId="3" xfId="2" applyNumberFormat="1" applyFont="1" applyFill="1" applyBorder="1" applyAlignment="1">
      <alignment horizontal="center" vertical="center"/>
    </xf>
    <xf numFmtId="1" fontId="11" fillId="2" borderId="3" xfId="2" applyNumberFormat="1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1" fontId="6" fillId="0" borderId="3" xfId="2" applyNumberFormat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1" fontId="15" fillId="0" borderId="3" xfId="2" applyNumberFormat="1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vertical="center"/>
    </xf>
    <xf numFmtId="0" fontId="6" fillId="3" borderId="3" xfId="2" applyFont="1" applyFill="1" applyBorder="1" applyAlignment="1">
      <alignment horizontal="center" vertical="center"/>
    </xf>
    <xf numFmtId="1" fontId="6" fillId="3" borderId="3" xfId="2" applyNumberFormat="1" applyFont="1" applyFill="1" applyBorder="1" applyAlignment="1">
      <alignment horizontal="center" vertical="center"/>
    </xf>
    <xf numFmtId="1" fontId="7" fillId="3" borderId="3" xfId="2" applyNumberFormat="1" applyFont="1" applyFill="1" applyBorder="1" applyAlignment="1">
      <alignment horizontal="center" vertical="center"/>
    </xf>
    <xf numFmtId="1" fontId="11" fillId="3" borderId="3" xfId="2" applyNumberFormat="1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1" fontId="11" fillId="0" borderId="4" xfId="2" applyNumberFormat="1" applyFont="1" applyFill="1" applyBorder="1" applyAlignment="1">
      <alignment horizontal="center" vertical="center" wrapText="1"/>
    </xf>
    <xf numFmtId="164" fontId="11" fillId="0" borderId="4" xfId="5" applyFont="1" applyFill="1" applyBorder="1" applyAlignment="1" applyProtection="1">
      <alignment horizontal="center" vertical="center" textRotation="90" wrapText="1"/>
    </xf>
    <xf numFmtId="164" fontId="11" fillId="0" borderId="4" xfId="5" applyFont="1" applyFill="1" applyBorder="1" applyAlignment="1" applyProtection="1">
      <alignment horizontal="center" vertical="center" textRotation="90"/>
    </xf>
    <xf numFmtId="49" fontId="11" fillId="0" borderId="4" xfId="5" applyNumberFormat="1" applyFont="1" applyFill="1" applyBorder="1" applyAlignment="1" applyProtection="1">
      <alignment horizontal="center" vertical="center" textRotation="90" wrapText="1"/>
    </xf>
    <xf numFmtId="0" fontId="7" fillId="0" borderId="3" xfId="4" applyFont="1" applyFill="1" applyBorder="1" applyAlignment="1">
      <alignment horizontal="center" vertical="center"/>
    </xf>
    <xf numFmtId="0" fontId="25" fillId="0" borderId="3" xfId="4" applyFont="1" applyFill="1" applyBorder="1" applyAlignment="1">
      <alignment horizontal="center" vertical="center"/>
    </xf>
    <xf numFmtId="0" fontId="12" fillId="3" borderId="3" xfId="2" applyFont="1" applyFill="1" applyBorder="1" applyAlignment="1">
      <alignment horizontal="center" vertical="center"/>
    </xf>
    <xf numFmtId="1" fontId="12" fillId="3" borderId="3" xfId="2" applyNumberFormat="1" applyFont="1" applyFill="1" applyBorder="1" applyAlignment="1">
      <alignment horizontal="center" vertical="center"/>
    </xf>
    <xf numFmtId="0" fontId="0" fillId="0" borderId="3" xfId="0" applyBorder="1"/>
    <xf numFmtId="0" fontId="26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26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/>
    </xf>
    <xf numFmtId="0" fontId="0" fillId="0" borderId="3" xfId="0" applyFill="1" applyBorder="1"/>
    <xf numFmtId="0" fontId="9" fillId="2" borderId="5" xfId="2" applyFont="1" applyFill="1" applyBorder="1" applyAlignment="1">
      <alignment horizontal="right" vertical="center"/>
    </xf>
    <xf numFmtId="0" fontId="9" fillId="0" borderId="5" xfId="2" applyFont="1" applyFill="1" applyBorder="1" applyAlignment="1">
      <alignment vertical="center"/>
    </xf>
    <xf numFmtId="0" fontId="9" fillId="3" borderId="6" xfId="2" applyFont="1" applyFill="1" applyBorder="1" applyAlignment="1">
      <alignment horizontal="right" vertical="center"/>
    </xf>
    <xf numFmtId="0" fontId="8" fillId="0" borderId="3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5" fillId="0" borderId="8" xfId="2" applyFont="1" applyFill="1" applyBorder="1" applyAlignment="1">
      <alignment vertical="center"/>
    </xf>
    <xf numFmtId="0" fontId="5" fillId="0" borderId="5" xfId="2" applyFont="1" applyFill="1" applyBorder="1" applyAlignment="1">
      <alignment vertical="center"/>
    </xf>
    <xf numFmtId="0" fontId="9" fillId="0" borderId="8" xfId="2" applyFont="1" applyFill="1" applyBorder="1" applyAlignment="1">
      <alignment vertical="center"/>
    </xf>
    <xf numFmtId="0" fontId="9" fillId="3" borderId="8" xfId="2" applyFont="1" applyFill="1" applyBorder="1" applyAlignment="1">
      <alignment vertical="center"/>
    </xf>
    <xf numFmtId="0" fontId="9" fillId="3" borderId="5" xfId="2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14" fillId="0" borderId="0" xfId="2" applyFont="1" applyFill="1" applyAlignment="1">
      <alignment vertical="center"/>
    </xf>
    <xf numFmtId="0" fontId="20" fillId="0" borderId="0" xfId="2" applyFont="1" applyFill="1" applyAlignment="1">
      <alignment vertical="center"/>
    </xf>
    <xf numFmtId="0" fontId="7" fillId="0" borderId="0" xfId="2" applyFont="1" applyAlignment="1">
      <alignment vertical="center"/>
    </xf>
    <xf numFmtId="0" fontId="22" fillId="0" borderId="0" xfId="2" applyAlignment="1">
      <alignment vertical="center"/>
    </xf>
    <xf numFmtId="1" fontId="11" fillId="3" borderId="2" xfId="2" applyNumberFormat="1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vertical="center"/>
    </xf>
    <xf numFmtId="0" fontId="11" fillId="0" borderId="8" xfId="2" applyFont="1" applyFill="1" applyBorder="1" applyAlignment="1">
      <alignment vertical="center"/>
    </xf>
    <xf numFmtId="0" fontId="11" fillId="0" borderId="5" xfId="2" applyFont="1" applyFill="1" applyBorder="1" applyAlignment="1">
      <alignment vertical="center"/>
    </xf>
    <xf numFmtId="1" fontId="2" fillId="0" borderId="0" xfId="2" applyNumberFormat="1" applyFont="1" applyAlignment="1">
      <alignment horizontal="center"/>
    </xf>
    <xf numFmtId="0" fontId="11" fillId="2" borderId="3" xfId="2" applyFont="1" applyFill="1" applyBorder="1" applyAlignment="1">
      <alignment horizontal="center" vertical="center"/>
    </xf>
    <xf numFmtId="1" fontId="11" fillId="2" borderId="3" xfId="2" applyNumberFormat="1" applyFont="1" applyFill="1" applyBorder="1" applyAlignment="1">
      <alignment horizontal="center" vertical="center" wrapText="1"/>
    </xf>
    <xf numFmtId="164" fontId="11" fillId="2" borderId="3" xfId="5" applyFont="1" applyFill="1" applyBorder="1" applyAlignment="1" applyProtection="1">
      <alignment horizontal="center" vertical="center" textRotation="90" wrapText="1"/>
    </xf>
    <xf numFmtId="164" fontId="11" fillId="2" borderId="3" xfId="5" applyFont="1" applyFill="1" applyBorder="1" applyAlignment="1" applyProtection="1">
      <alignment horizontal="center" vertical="center" textRotation="90"/>
    </xf>
    <xf numFmtId="49" fontId="11" fillId="2" borderId="3" xfId="5" applyNumberFormat="1" applyFont="1" applyFill="1" applyBorder="1" applyAlignment="1" applyProtection="1">
      <alignment horizontal="center" vertical="center" textRotation="90" wrapText="1"/>
    </xf>
    <xf numFmtId="0" fontId="24" fillId="0" borderId="3" xfId="4" applyFont="1" applyFill="1" applyBorder="1" applyAlignment="1">
      <alignment horizontal="center" vertical="center"/>
    </xf>
    <xf numFmtId="0" fontId="28" fillId="0" borderId="8" xfId="2" applyFont="1" applyFill="1" applyBorder="1" applyAlignment="1">
      <alignment vertical="center"/>
    </xf>
    <xf numFmtId="0" fontId="7" fillId="0" borderId="5" xfId="2" applyFont="1" applyBorder="1" applyAlignment="1">
      <alignment vertical="center"/>
    </xf>
    <xf numFmtId="0" fontId="7" fillId="3" borderId="5" xfId="2" applyFont="1" applyFill="1" applyBorder="1" applyAlignment="1">
      <alignment vertical="center"/>
    </xf>
    <xf numFmtId="1" fontId="7" fillId="0" borderId="3" xfId="2" applyNumberFormat="1" applyFont="1" applyBorder="1" applyAlignment="1">
      <alignment horizontal="center" vertical="center"/>
    </xf>
    <xf numFmtId="0" fontId="7" fillId="0" borderId="5" xfId="2" applyFont="1" applyFill="1" applyBorder="1" applyAlignment="1">
      <alignment vertical="center"/>
    </xf>
    <xf numFmtId="1" fontId="7" fillId="0" borderId="3" xfId="2" applyNumberFormat="1" applyFont="1" applyFill="1" applyBorder="1" applyAlignment="1">
      <alignment horizontal="center" vertical="center" wrapText="1"/>
    </xf>
    <xf numFmtId="0" fontId="27" fillId="0" borderId="5" xfId="2" applyFont="1" applyBorder="1" applyAlignment="1">
      <alignment vertical="center"/>
    </xf>
    <xf numFmtId="0" fontId="7" fillId="0" borderId="10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/>
    </xf>
    <xf numFmtId="0" fontId="7" fillId="0" borderId="5" xfId="2" applyFont="1" applyFill="1" applyBorder="1" applyAlignment="1">
      <alignment vertical="center" wrapText="1"/>
    </xf>
    <xf numFmtId="0" fontId="29" fillId="0" borderId="3" xfId="2" applyFont="1" applyFill="1" applyBorder="1" applyAlignment="1">
      <alignment vertical="center"/>
    </xf>
    <xf numFmtId="0" fontId="8" fillId="0" borderId="5" xfId="2" applyFont="1" applyFill="1" applyBorder="1" applyAlignment="1">
      <alignment horizontal="left" vertical="center" shrinkToFit="1"/>
    </xf>
    <xf numFmtId="0" fontId="28" fillId="3" borderId="8" xfId="2" applyFont="1" applyFill="1" applyBorder="1" applyAlignment="1">
      <alignment vertical="center"/>
    </xf>
    <xf numFmtId="164" fontId="5" fillId="2" borderId="3" xfId="5" applyFont="1" applyFill="1" applyBorder="1" applyAlignment="1" applyProtection="1">
      <alignment horizontal="center" vertical="center" textRotation="90"/>
    </xf>
    <xf numFmtId="0" fontId="7" fillId="4" borderId="3" xfId="2" applyFont="1" applyFill="1" applyBorder="1" applyAlignment="1">
      <alignment horizontal="center" vertical="center"/>
    </xf>
    <xf numFmtId="0" fontId="7" fillId="4" borderId="5" xfId="2" applyFont="1" applyFill="1" applyBorder="1" applyAlignment="1">
      <alignment vertical="center"/>
    </xf>
    <xf numFmtId="1" fontId="6" fillId="4" borderId="3" xfId="2" applyNumberFormat="1" applyFont="1" applyFill="1" applyBorder="1" applyAlignment="1">
      <alignment horizontal="center" vertical="center"/>
    </xf>
    <xf numFmtId="1" fontId="7" fillId="4" borderId="3" xfId="2" applyNumberFormat="1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center" vertical="center"/>
    </xf>
    <xf numFmtId="0" fontId="7" fillId="4" borderId="3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vertical="center"/>
    </xf>
    <xf numFmtId="0" fontId="9" fillId="5" borderId="5" xfId="2" applyFont="1" applyFill="1" applyBorder="1" applyAlignment="1">
      <alignment horizontal="right" vertical="center"/>
    </xf>
    <xf numFmtId="1" fontId="11" fillId="5" borderId="3" xfId="2" applyNumberFormat="1" applyFont="1" applyFill="1" applyBorder="1" applyAlignment="1">
      <alignment horizontal="center" vertical="center"/>
    </xf>
    <xf numFmtId="0" fontId="12" fillId="5" borderId="3" xfId="2" applyFont="1" applyFill="1" applyBorder="1" applyAlignment="1">
      <alignment horizontal="center" vertical="center"/>
    </xf>
    <xf numFmtId="1" fontId="12" fillId="5" borderId="3" xfId="2" applyNumberFormat="1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1" fontId="6" fillId="0" borderId="3" xfId="2" applyNumberFormat="1" applyFont="1" applyFill="1" applyBorder="1" applyAlignment="1">
      <alignment horizontal="center" vertical="center" wrapText="1"/>
    </xf>
    <xf numFmtId="1" fontId="30" fillId="0" borderId="3" xfId="2" applyNumberFormat="1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Border="1" applyAlignment="1">
      <alignment vertical="center"/>
    </xf>
    <xf numFmtId="0" fontId="7" fillId="0" borderId="6" xfId="2" applyFont="1" applyBorder="1" applyAlignment="1">
      <alignment vertical="center"/>
    </xf>
    <xf numFmtId="0" fontId="11" fillId="2" borderId="5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vertical="center"/>
    </xf>
    <xf numFmtId="0" fontId="11" fillId="2" borderId="16" xfId="2" applyFont="1" applyFill="1" applyBorder="1" applyAlignment="1">
      <alignment vertical="center"/>
    </xf>
    <xf numFmtId="1" fontId="11" fillId="0" borderId="16" xfId="2" applyNumberFormat="1" applyFont="1" applyFill="1" applyBorder="1" applyAlignment="1">
      <alignment horizontal="left" vertical="center"/>
    </xf>
    <xf numFmtId="0" fontId="2" fillId="0" borderId="14" xfId="2" applyFont="1" applyFill="1" applyBorder="1" applyAlignment="1">
      <alignment vertical="center"/>
    </xf>
    <xf numFmtId="0" fontId="7" fillId="0" borderId="9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22" fillId="0" borderId="3" xfId="2" applyBorder="1"/>
    <xf numFmtId="1" fontId="7" fillId="4" borderId="3" xfId="2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4" borderId="14" xfId="2" applyFont="1" applyFill="1" applyBorder="1" applyAlignment="1">
      <alignment vertical="center"/>
    </xf>
    <xf numFmtId="0" fontId="7" fillId="0" borderId="9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1" xfId="2" applyFont="1" applyFill="1" applyBorder="1" applyAlignment="1">
      <alignment horizontal="center" vertical="center"/>
    </xf>
    <xf numFmtId="1" fontId="7" fillId="4" borderId="9" xfId="2" applyNumberFormat="1" applyFont="1" applyFill="1" applyBorder="1" applyAlignment="1">
      <alignment horizontal="center" vertical="center"/>
    </xf>
    <xf numFmtId="1" fontId="7" fillId="4" borderId="11" xfId="2" applyNumberFormat="1" applyFont="1" applyFill="1" applyBorder="1" applyAlignment="1">
      <alignment horizontal="center" vertical="center"/>
    </xf>
    <xf numFmtId="0" fontId="6" fillId="4" borderId="9" xfId="2" applyFont="1" applyFill="1" applyBorder="1" applyAlignment="1">
      <alignment horizontal="center" vertical="center"/>
    </xf>
    <xf numFmtId="0" fontId="6" fillId="4" borderId="11" xfId="2" applyFont="1" applyFill="1" applyBorder="1" applyAlignment="1">
      <alignment horizontal="center" vertical="center"/>
    </xf>
    <xf numFmtId="1" fontId="6" fillId="4" borderId="9" xfId="2" applyNumberFormat="1" applyFont="1" applyFill="1" applyBorder="1" applyAlignment="1">
      <alignment horizontal="center" vertical="center"/>
    </xf>
    <xf numFmtId="1" fontId="6" fillId="4" borderId="11" xfId="2" applyNumberFormat="1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 wrapText="1"/>
    </xf>
    <xf numFmtId="0" fontId="7" fillId="4" borderId="11" xfId="2" applyFont="1" applyFill="1" applyBorder="1" applyAlignment="1">
      <alignment horizontal="center" vertical="center" wrapText="1"/>
    </xf>
    <xf numFmtId="1" fontId="7" fillId="4" borderId="14" xfId="2" applyNumberFormat="1" applyFont="1" applyFill="1" applyBorder="1" applyAlignment="1">
      <alignment horizontal="center" vertical="center"/>
    </xf>
    <xf numFmtId="1" fontId="6" fillId="4" borderId="14" xfId="2" applyNumberFormat="1" applyFont="1" applyFill="1" applyBorder="1" applyAlignment="1">
      <alignment horizontal="center" vertical="center"/>
    </xf>
    <xf numFmtId="1" fontId="7" fillId="4" borderId="9" xfId="2" applyNumberFormat="1" applyFont="1" applyFill="1" applyBorder="1" applyAlignment="1">
      <alignment horizontal="center" vertical="center" wrapText="1"/>
    </xf>
    <xf numFmtId="1" fontId="7" fillId="4" borderId="14" xfId="2" applyNumberFormat="1" applyFont="1" applyFill="1" applyBorder="1" applyAlignment="1">
      <alignment horizontal="center" vertical="center" wrapText="1"/>
    </xf>
    <xf numFmtId="1" fontId="7" fillId="4" borderId="11" xfId="2" applyNumberFormat="1" applyFont="1" applyFill="1" applyBorder="1" applyAlignment="1">
      <alignment horizontal="center" vertical="center" wrapText="1"/>
    </xf>
    <xf numFmtId="0" fontId="6" fillId="4" borderId="14" xfId="2" applyFont="1" applyFill="1" applyBorder="1" applyAlignment="1">
      <alignment horizontal="center" vertical="center"/>
    </xf>
    <xf numFmtId="1" fontId="7" fillId="0" borderId="9" xfId="2" applyNumberFormat="1" applyFont="1" applyFill="1" applyBorder="1" applyAlignment="1">
      <alignment horizontal="center" vertical="center"/>
    </xf>
    <xf numFmtId="1" fontId="7" fillId="0" borderId="11" xfId="2" applyNumberFormat="1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1" fontId="7" fillId="0" borderId="9" xfId="2" applyNumberFormat="1" applyFont="1" applyFill="1" applyBorder="1" applyAlignment="1">
      <alignment horizontal="center" vertical="center" wrapText="1"/>
    </xf>
    <xf numFmtId="1" fontId="7" fillId="0" borderId="11" xfId="2" applyNumberFormat="1" applyFont="1" applyFill="1" applyBorder="1" applyAlignment="1">
      <alignment horizontal="center" vertical="center" wrapText="1"/>
    </xf>
    <xf numFmtId="1" fontId="6" fillId="0" borderId="9" xfId="2" applyNumberFormat="1" applyFont="1" applyFill="1" applyBorder="1" applyAlignment="1">
      <alignment horizontal="center" vertical="center"/>
    </xf>
    <xf numFmtId="1" fontId="6" fillId="0" borderId="11" xfId="2" applyNumberFormat="1" applyFont="1" applyFill="1" applyBorder="1" applyAlignment="1">
      <alignment horizontal="center" vertical="center"/>
    </xf>
    <xf numFmtId="0" fontId="9" fillId="3" borderId="9" xfId="2" applyFont="1" applyFill="1" applyBorder="1" applyAlignment="1">
      <alignment horizontal="center" vertical="center"/>
    </xf>
    <xf numFmtId="0" fontId="9" fillId="3" borderId="11" xfId="2" applyFont="1" applyFill="1" applyBorder="1" applyAlignment="1">
      <alignment horizontal="center" vertical="center"/>
    </xf>
    <xf numFmtId="1" fontId="7" fillId="0" borderId="10" xfId="2" applyNumberFormat="1" applyFont="1" applyBorder="1" applyAlignment="1">
      <alignment horizontal="center" vertical="center"/>
    </xf>
    <xf numFmtId="1" fontId="7" fillId="0" borderId="6" xfId="2" applyNumberFormat="1" applyFont="1" applyBorder="1" applyAlignment="1">
      <alignment horizontal="center" vertical="center"/>
    </xf>
    <xf numFmtId="0" fontId="17" fillId="0" borderId="0" xfId="2" applyFont="1" applyBorder="1" applyAlignment="1">
      <alignment horizontal="center"/>
    </xf>
    <xf numFmtId="1" fontId="17" fillId="0" borderId="12" xfId="2" applyNumberFormat="1" applyFont="1" applyBorder="1" applyAlignment="1">
      <alignment horizontal="center" vertical="center" wrapText="1"/>
    </xf>
    <xf numFmtId="1" fontId="7" fillId="0" borderId="10" xfId="2" applyNumberFormat="1" applyFont="1" applyFill="1" applyBorder="1" applyAlignment="1">
      <alignment horizontal="center" vertical="center" wrapText="1"/>
    </xf>
    <xf numFmtId="1" fontId="7" fillId="0" borderId="6" xfId="2" applyNumberFormat="1" applyFont="1" applyFill="1" applyBorder="1" applyAlignment="1">
      <alignment horizontal="center" vertical="center" wrapText="1"/>
    </xf>
    <xf numFmtId="0" fontId="17" fillId="0" borderId="13" xfId="2" applyFont="1" applyFill="1" applyBorder="1" applyAlignment="1">
      <alignment horizontal="center" wrapText="1"/>
    </xf>
    <xf numFmtId="0" fontId="17" fillId="0" borderId="14" xfId="2" applyFont="1" applyFill="1" applyBorder="1" applyAlignment="1">
      <alignment horizontal="center" wrapText="1"/>
    </xf>
    <xf numFmtId="0" fontId="17" fillId="0" borderId="15" xfId="2" applyFont="1" applyFill="1" applyBorder="1" applyAlignment="1">
      <alignment horizontal="center" wrapText="1"/>
    </xf>
  </cellXfs>
  <cellStyles count="6">
    <cellStyle name="Excel Built-in Normal" xfId="1" xr:uid="{00000000-0005-0000-0000-000000000000}"/>
    <cellStyle name="Normalny" xfId="0" builtinId="0"/>
    <cellStyle name="Normalny 2" xfId="2" xr:uid="{00000000-0005-0000-0000-000002000000}"/>
    <cellStyle name="Normalny 6" xfId="3" xr:uid="{00000000-0005-0000-0000-000003000000}"/>
    <cellStyle name="Normalny_Arkusz1" xfId="4" xr:uid="{00000000-0005-0000-0000-000004000000}"/>
    <cellStyle name="Walutowy 2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2"/>
  <sheetViews>
    <sheetView tabSelected="1" view="pageBreakPreview" zoomScale="145" zoomScaleNormal="145" zoomScaleSheetLayoutView="145" workbookViewId="0">
      <pane ySplit="3" topLeftCell="A97" activePane="bottomLeft" state="frozen"/>
      <selection activeCell="B29" sqref="B29"/>
      <selection pane="bottomLeft" activeCell="M3" sqref="M3"/>
    </sheetView>
  </sheetViews>
  <sheetFormatPr defaultColWidth="13" defaultRowHeight="13.2" x14ac:dyDescent="0.25"/>
  <cols>
    <col min="1" max="1" width="3.44140625" style="5" customWidth="1"/>
    <col min="2" max="2" width="50" style="1" customWidth="1"/>
    <col min="3" max="3" width="6.33203125" style="15" customWidth="1"/>
    <col min="4" max="8" width="6.33203125" style="2" customWidth="1"/>
    <col min="9" max="9" width="5.33203125" style="2" customWidth="1"/>
    <col min="10" max="10" width="6.33203125" style="2" customWidth="1"/>
    <col min="11" max="11" width="6.33203125" style="3" customWidth="1"/>
    <col min="12" max="16384" width="13" style="5"/>
  </cols>
  <sheetData>
    <row r="1" spans="1:11" x14ac:dyDescent="0.25">
      <c r="B1" s="153" t="s">
        <v>14</v>
      </c>
      <c r="C1" s="153"/>
      <c r="D1" s="153"/>
      <c r="E1" s="153"/>
      <c r="F1" s="153"/>
      <c r="G1" s="153"/>
      <c r="H1" s="153"/>
      <c r="I1" s="153"/>
      <c r="J1" s="153"/>
      <c r="K1" s="153"/>
    </row>
    <row r="2" spans="1:11" ht="44.25" customHeight="1" x14ac:dyDescent="0.25">
      <c r="B2" s="154" t="s">
        <v>175</v>
      </c>
      <c r="C2" s="154"/>
      <c r="D2" s="154"/>
      <c r="E2" s="154"/>
      <c r="F2" s="154"/>
      <c r="G2" s="154"/>
      <c r="H2" s="154"/>
      <c r="I2" s="154"/>
      <c r="J2" s="154"/>
      <c r="K2" s="154"/>
    </row>
    <row r="3" spans="1:11" s="7" customFormat="1" ht="90" customHeight="1" x14ac:dyDescent="0.3">
      <c r="A3" s="68" t="s">
        <v>118</v>
      </c>
      <c r="B3" s="108" t="s">
        <v>0</v>
      </c>
      <c r="C3" s="69" t="s">
        <v>1</v>
      </c>
      <c r="D3" s="70" t="s">
        <v>2</v>
      </c>
      <c r="E3" s="70" t="s">
        <v>3</v>
      </c>
      <c r="F3" s="71" t="s">
        <v>4</v>
      </c>
      <c r="G3" s="72" t="s">
        <v>169</v>
      </c>
      <c r="H3" s="72" t="s">
        <v>170</v>
      </c>
      <c r="I3" s="70" t="s">
        <v>171</v>
      </c>
      <c r="J3" s="87" t="s">
        <v>8</v>
      </c>
      <c r="K3" s="71" t="s">
        <v>9</v>
      </c>
    </row>
    <row r="4" spans="1:11" s="55" customFormat="1" ht="15" customHeight="1" x14ac:dyDescent="0.25">
      <c r="A4" s="48"/>
      <c r="B4" s="50" t="s">
        <v>150</v>
      </c>
      <c r="C4" s="74">
        <v>9</v>
      </c>
      <c r="D4" s="50"/>
      <c r="E4" s="50"/>
      <c r="F4" s="50"/>
      <c r="G4" s="50"/>
      <c r="H4" s="50"/>
      <c r="I4" s="50"/>
      <c r="J4" s="50"/>
      <c r="K4" s="51"/>
    </row>
    <row r="5" spans="1:11" s="56" customFormat="1" ht="15" customHeight="1" x14ac:dyDescent="0.25">
      <c r="A5" s="99">
        <v>1</v>
      </c>
      <c r="B5" s="78" t="s">
        <v>122</v>
      </c>
      <c r="C5" s="104">
        <v>2</v>
      </c>
      <c r="D5" s="99" t="s">
        <v>11</v>
      </c>
      <c r="E5" s="99">
        <v>18</v>
      </c>
      <c r="F5" s="99"/>
      <c r="G5" s="99"/>
      <c r="H5" s="99">
        <v>18</v>
      </c>
      <c r="I5" s="99"/>
      <c r="J5" s="22">
        <f t="shared" ref="J5:J11" si="0">ROUNDUP(F5/$C$4,0)</f>
        <v>0</v>
      </c>
      <c r="K5" s="17">
        <f t="shared" ref="K5:K11" si="1">ROUNDUP((G5+H5+I5)/$C$4,0)</f>
        <v>2</v>
      </c>
    </row>
    <row r="6" spans="1:11" s="56" customFormat="1" ht="15" customHeight="1" x14ac:dyDescent="0.25">
      <c r="A6" s="99">
        <v>2</v>
      </c>
      <c r="B6" s="78" t="s">
        <v>21</v>
      </c>
      <c r="C6" s="91">
        <v>5</v>
      </c>
      <c r="D6" s="23" t="s">
        <v>11</v>
      </c>
      <c r="E6" s="22">
        <f>SUM(F6:I6)</f>
        <v>45</v>
      </c>
      <c r="F6" s="22">
        <v>18</v>
      </c>
      <c r="G6" s="22">
        <v>27</v>
      </c>
      <c r="H6" s="22"/>
      <c r="I6" s="73"/>
      <c r="J6" s="22">
        <f t="shared" si="0"/>
        <v>2</v>
      </c>
      <c r="K6" s="17">
        <f t="shared" si="1"/>
        <v>3</v>
      </c>
    </row>
    <row r="7" spans="1:11" s="56" customFormat="1" ht="15" customHeight="1" x14ac:dyDescent="0.25">
      <c r="A7" s="99">
        <v>3</v>
      </c>
      <c r="B7" s="78" t="s">
        <v>15</v>
      </c>
      <c r="C7" s="91">
        <v>5</v>
      </c>
      <c r="D7" s="23" t="s">
        <v>10</v>
      </c>
      <c r="E7" s="22">
        <f t="shared" ref="E7:E11" si="2">SUM(F7:I7)</f>
        <v>27</v>
      </c>
      <c r="F7" s="22">
        <v>9</v>
      </c>
      <c r="G7" s="22">
        <v>6</v>
      </c>
      <c r="H7" s="22">
        <v>12</v>
      </c>
      <c r="I7" s="73"/>
      <c r="J7" s="22">
        <f t="shared" si="0"/>
        <v>1</v>
      </c>
      <c r="K7" s="17">
        <f t="shared" si="1"/>
        <v>2</v>
      </c>
    </row>
    <row r="8" spans="1:11" s="56" customFormat="1" ht="15" customHeight="1" x14ac:dyDescent="0.25">
      <c r="A8" s="99">
        <v>4</v>
      </c>
      <c r="B8" s="78" t="s">
        <v>117</v>
      </c>
      <c r="C8" s="91">
        <v>5</v>
      </c>
      <c r="D8" s="23" t="s">
        <v>10</v>
      </c>
      <c r="E8" s="22">
        <f t="shared" si="2"/>
        <v>27</v>
      </c>
      <c r="F8" s="22">
        <v>9</v>
      </c>
      <c r="G8" s="22">
        <v>6</v>
      </c>
      <c r="H8" s="22">
        <v>12</v>
      </c>
      <c r="I8" s="73"/>
      <c r="J8" s="22">
        <f t="shared" si="0"/>
        <v>1</v>
      </c>
      <c r="K8" s="17">
        <f t="shared" si="1"/>
        <v>2</v>
      </c>
    </row>
    <row r="9" spans="1:11" s="57" customFormat="1" ht="15" customHeight="1" x14ac:dyDescent="0.25">
      <c r="A9" s="99">
        <v>5</v>
      </c>
      <c r="B9" s="78" t="s">
        <v>16</v>
      </c>
      <c r="C9" s="17">
        <v>2</v>
      </c>
      <c r="D9" s="23" t="s">
        <v>11</v>
      </c>
      <c r="E9" s="22">
        <f t="shared" si="2"/>
        <v>21</v>
      </c>
      <c r="F9" s="22"/>
      <c r="G9" s="22"/>
      <c r="H9" s="22">
        <v>21</v>
      </c>
      <c r="I9" s="73"/>
      <c r="J9" s="22">
        <f t="shared" si="0"/>
        <v>0</v>
      </c>
      <c r="K9" s="17">
        <v>2</v>
      </c>
    </row>
    <row r="10" spans="1:11" s="56" customFormat="1" ht="15" customHeight="1" x14ac:dyDescent="0.25">
      <c r="A10" s="99">
        <v>6</v>
      </c>
      <c r="B10" s="78" t="s">
        <v>104</v>
      </c>
      <c r="C10" s="17">
        <v>4</v>
      </c>
      <c r="D10" s="23" t="s">
        <v>10</v>
      </c>
      <c r="E10" s="22">
        <f t="shared" si="2"/>
        <v>27</v>
      </c>
      <c r="F10" s="22">
        <v>18</v>
      </c>
      <c r="G10" s="22">
        <v>9</v>
      </c>
      <c r="H10" s="22"/>
      <c r="I10" s="73"/>
      <c r="J10" s="22">
        <f t="shared" si="0"/>
        <v>2</v>
      </c>
      <c r="K10" s="17">
        <f t="shared" si="1"/>
        <v>1</v>
      </c>
    </row>
    <row r="11" spans="1:11" s="56" customFormat="1" ht="15" customHeight="1" x14ac:dyDescent="0.25">
      <c r="A11" s="99">
        <v>7</v>
      </c>
      <c r="B11" s="78" t="s">
        <v>25</v>
      </c>
      <c r="C11" s="17">
        <v>2</v>
      </c>
      <c r="D11" s="23" t="s">
        <v>11</v>
      </c>
      <c r="E11" s="22">
        <f t="shared" si="2"/>
        <v>18</v>
      </c>
      <c r="F11" s="21">
        <v>18</v>
      </c>
      <c r="G11" s="21"/>
      <c r="H11" s="21"/>
      <c r="I11" s="73"/>
      <c r="J11" s="22">
        <f t="shared" si="0"/>
        <v>2</v>
      </c>
      <c r="K11" s="17">
        <f t="shared" si="1"/>
        <v>0</v>
      </c>
    </row>
    <row r="12" spans="1:11" s="57" customFormat="1" ht="15" customHeight="1" x14ac:dyDescent="0.25">
      <c r="A12" s="23"/>
      <c r="B12" s="45" t="s">
        <v>12</v>
      </c>
      <c r="C12" s="19">
        <f>SUM(C5:C11)</f>
        <v>25</v>
      </c>
      <c r="D12" s="20">
        <f>COUNTIF(D5:D11,"e")</f>
        <v>3</v>
      </c>
      <c r="E12" s="18">
        <f t="shared" ref="E12:K12" si="3">SUM(E5:E11)</f>
        <v>183</v>
      </c>
      <c r="F12" s="18">
        <f t="shared" si="3"/>
        <v>72</v>
      </c>
      <c r="G12" s="18">
        <f t="shared" si="3"/>
        <v>48</v>
      </c>
      <c r="H12" s="18">
        <f t="shared" si="3"/>
        <v>63</v>
      </c>
      <c r="I12" s="18">
        <f t="shared" si="3"/>
        <v>0</v>
      </c>
      <c r="J12" s="18">
        <f t="shared" si="3"/>
        <v>8</v>
      </c>
      <c r="K12" s="29">
        <f t="shared" si="3"/>
        <v>12</v>
      </c>
    </row>
    <row r="13" spans="1:11" s="57" customFormat="1" ht="15" customHeight="1" x14ac:dyDescent="0.25">
      <c r="A13" s="23"/>
      <c r="B13" s="46" t="s">
        <v>145</v>
      </c>
      <c r="C13" s="84">
        <v>9</v>
      </c>
      <c r="D13" s="25"/>
      <c r="E13" s="25"/>
      <c r="F13" s="25"/>
      <c r="G13" s="25"/>
      <c r="H13" s="25"/>
      <c r="I13" s="25"/>
      <c r="J13" s="25"/>
      <c r="K13" s="25"/>
    </row>
    <row r="14" spans="1:11" s="59" customFormat="1" ht="15" customHeight="1" x14ac:dyDescent="0.25">
      <c r="A14" s="23">
        <v>8</v>
      </c>
      <c r="B14" s="78" t="s">
        <v>123</v>
      </c>
      <c r="C14" s="17">
        <v>2</v>
      </c>
      <c r="D14" s="23" t="s">
        <v>11</v>
      </c>
      <c r="E14" s="22">
        <v>15</v>
      </c>
      <c r="F14" s="22"/>
      <c r="G14" s="22"/>
      <c r="H14" s="22">
        <v>15</v>
      </c>
      <c r="I14" s="22"/>
      <c r="J14" s="22">
        <f>ROUNDUP(F14/$C$13,0)</f>
        <v>0</v>
      </c>
      <c r="K14" s="17">
        <f>ROUNDUP((G14+H14+I14)/$C$13,0)</f>
        <v>2</v>
      </c>
    </row>
    <row r="15" spans="1:11" s="56" customFormat="1" ht="15" customHeight="1" x14ac:dyDescent="0.25">
      <c r="A15" s="23">
        <v>9</v>
      </c>
      <c r="B15" s="78" t="s">
        <v>22</v>
      </c>
      <c r="C15" s="17">
        <v>7</v>
      </c>
      <c r="D15" s="23" t="s">
        <v>10</v>
      </c>
      <c r="E15" s="22">
        <f t="shared" ref="E15:E21" si="4">SUM(F15:I15)</f>
        <v>45</v>
      </c>
      <c r="F15" s="22">
        <v>18</v>
      </c>
      <c r="G15" s="22">
        <v>27</v>
      </c>
      <c r="H15" s="22"/>
      <c r="I15" s="22"/>
      <c r="J15" s="22">
        <f>ROUNDUP(F15/$C$13,0)</f>
        <v>2</v>
      </c>
      <c r="K15" s="17">
        <f>ROUNDUP((G15+H15+I15)/$C$13,0)</f>
        <v>3</v>
      </c>
    </row>
    <row r="16" spans="1:11" s="58" customFormat="1" ht="15" customHeight="1" x14ac:dyDescent="0.25">
      <c r="A16" s="23">
        <v>10</v>
      </c>
      <c r="B16" s="78" t="s">
        <v>40</v>
      </c>
      <c r="C16" s="17">
        <v>4</v>
      </c>
      <c r="D16" s="21" t="s">
        <v>10</v>
      </c>
      <c r="E16" s="22">
        <f t="shared" si="4"/>
        <v>27</v>
      </c>
      <c r="F16" s="22">
        <v>18</v>
      </c>
      <c r="G16" s="22">
        <v>3</v>
      </c>
      <c r="H16" s="22">
        <v>6</v>
      </c>
      <c r="I16" s="22"/>
      <c r="J16" s="22">
        <f>ROUNDUP(F16/$C$13,0)</f>
        <v>2</v>
      </c>
      <c r="K16" s="17">
        <f>ROUNDUP((G16+H16+I16)/$C$13,0)</f>
        <v>1</v>
      </c>
    </row>
    <row r="17" spans="1:11" s="56" customFormat="1" ht="15" customHeight="1" x14ac:dyDescent="0.25">
      <c r="A17" s="23">
        <v>11</v>
      </c>
      <c r="B17" s="78" t="s">
        <v>18</v>
      </c>
      <c r="C17" s="17">
        <v>4</v>
      </c>
      <c r="D17" s="23" t="s">
        <v>11</v>
      </c>
      <c r="E17" s="22">
        <f>SUM(F17:I17)</f>
        <v>27</v>
      </c>
      <c r="F17" s="22">
        <v>9</v>
      </c>
      <c r="G17" s="22">
        <v>6</v>
      </c>
      <c r="H17" s="22">
        <v>12</v>
      </c>
      <c r="I17" s="22"/>
      <c r="J17" s="22">
        <f>ROUNDUP(F17/$C$13,0)</f>
        <v>1</v>
      </c>
      <c r="K17" s="17">
        <f>ROUNDUP((G17+H17+I17)/$C$13,0)</f>
        <v>2</v>
      </c>
    </row>
    <row r="18" spans="1:11" s="56" customFormat="1" ht="15" customHeight="1" x14ac:dyDescent="0.25">
      <c r="A18" s="99">
        <v>12</v>
      </c>
      <c r="B18" s="78" t="s">
        <v>24</v>
      </c>
      <c r="C18" s="17">
        <v>4</v>
      </c>
      <c r="D18" s="23" t="s">
        <v>11</v>
      </c>
      <c r="E18" s="22">
        <f t="shared" si="4"/>
        <v>27</v>
      </c>
      <c r="F18" s="22">
        <v>9</v>
      </c>
      <c r="G18" s="22">
        <v>6</v>
      </c>
      <c r="H18" s="22">
        <v>12</v>
      </c>
      <c r="I18" s="22"/>
      <c r="J18" s="22">
        <f>ROUNDUP(F18/$C$13,0)</f>
        <v>1</v>
      </c>
      <c r="K18" s="17">
        <f>ROUNDUP((G18+H18+I18)/$C$13,0)</f>
        <v>2</v>
      </c>
    </row>
    <row r="19" spans="1:11" s="56" customFormat="1" ht="15" customHeight="1" x14ac:dyDescent="0.25">
      <c r="A19" s="140">
        <v>13</v>
      </c>
      <c r="B19" s="81" t="s">
        <v>141</v>
      </c>
      <c r="C19" s="145">
        <v>3</v>
      </c>
      <c r="D19" s="143" t="s">
        <v>11</v>
      </c>
      <c r="E19" s="147">
        <f>SUM(F19:I19)</f>
        <v>18</v>
      </c>
      <c r="F19" s="138">
        <v>9</v>
      </c>
      <c r="G19" s="147">
        <v>3</v>
      </c>
      <c r="H19" s="147">
        <v>6</v>
      </c>
      <c r="I19" s="147"/>
      <c r="J19" s="147">
        <f>ROUNDUP(F19/15,0)</f>
        <v>1</v>
      </c>
      <c r="K19" s="138">
        <f>ROUNDUP((G19+H19+I19)/17,0)</f>
        <v>1</v>
      </c>
    </row>
    <row r="20" spans="1:11" s="58" customFormat="1" ht="15" customHeight="1" x14ac:dyDescent="0.25">
      <c r="A20" s="141"/>
      <c r="B20" s="82" t="s">
        <v>142</v>
      </c>
      <c r="C20" s="146"/>
      <c r="D20" s="144"/>
      <c r="E20" s="148"/>
      <c r="F20" s="139"/>
      <c r="G20" s="148"/>
      <c r="H20" s="148"/>
      <c r="I20" s="148"/>
      <c r="J20" s="148"/>
      <c r="K20" s="139"/>
    </row>
    <row r="21" spans="1:11" s="56" customFormat="1" ht="15" customHeight="1" x14ac:dyDescent="0.25">
      <c r="A21" s="140">
        <v>14</v>
      </c>
      <c r="B21" s="81" t="s">
        <v>143</v>
      </c>
      <c r="C21" s="145">
        <v>3</v>
      </c>
      <c r="D21" s="143" t="s">
        <v>11</v>
      </c>
      <c r="E21" s="147">
        <f t="shared" si="4"/>
        <v>18</v>
      </c>
      <c r="F21" s="138">
        <v>9</v>
      </c>
      <c r="G21" s="147">
        <v>3</v>
      </c>
      <c r="H21" s="147">
        <v>6</v>
      </c>
      <c r="I21" s="147"/>
      <c r="J21" s="147">
        <f>ROUNDUP(F21/15,0)</f>
        <v>1</v>
      </c>
      <c r="K21" s="138">
        <f>ROUNDUP((G21+H21+I21)/17,0)</f>
        <v>1</v>
      </c>
    </row>
    <row r="22" spans="1:11" s="56" customFormat="1" ht="15" customHeight="1" x14ac:dyDescent="0.25">
      <c r="A22" s="141"/>
      <c r="B22" s="82" t="s">
        <v>144</v>
      </c>
      <c r="C22" s="146"/>
      <c r="D22" s="144"/>
      <c r="E22" s="148"/>
      <c r="F22" s="139"/>
      <c r="G22" s="148"/>
      <c r="H22" s="148"/>
      <c r="I22" s="148"/>
      <c r="J22" s="148"/>
      <c r="K22" s="139"/>
    </row>
    <row r="23" spans="1:11" s="56" customFormat="1" ht="15" customHeight="1" x14ac:dyDescent="0.25">
      <c r="A23" s="99"/>
      <c r="B23" s="45" t="s">
        <v>12</v>
      </c>
      <c r="C23" s="19">
        <f>SUM(C14:C22)</f>
        <v>27</v>
      </c>
      <c r="D23" s="20">
        <f>COUNTIF(D14:D22,"e")</f>
        <v>2</v>
      </c>
      <c r="E23" s="18">
        <f t="shared" ref="E23:K23" si="5">SUM(E14:E22)</f>
        <v>177</v>
      </c>
      <c r="F23" s="18">
        <f t="shared" si="5"/>
        <v>72</v>
      </c>
      <c r="G23" s="18">
        <f t="shared" si="5"/>
        <v>48</v>
      </c>
      <c r="H23" s="18">
        <f t="shared" si="5"/>
        <v>57</v>
      </c>
      <c r="I23" s="18">
        <f t="shared" si="5"/>
        <v>0</v>
      </c>
      <c r="J23" s="18">
        <f t="shared" si="5"/>
        <v>8</v>
      </c>
      <c r="K23" s="29">
        <f t="shared" si="5"/>
        <v>12</v>
      </c>
    </row>
    <row r="24" spans="1:11" s="56" customFormat="1" ht="15" customHeight="1" x14ac:dyDescent="0.25">
      <c r="A24" s="99"/>
      <c r="B24" s="52" t="s">
        <v>146</v>
      </c>
      <c r="C24" s="74">
        <v>9</v>
      </c>
      <c r="D24" s="52"/>
      <c r="E24" s="52"/>
      <c r="F24" s="52"/>
      <c r="G24" s="52"/>
      <c r="H24" s="52"/>
      <c r="I24" s="52"/>
      <c r="J24" s="52"/>
      <c r="K24" s="46"/>
    </row>
    <row r="25" spans="1:11" s="56" customFormat="1" ht="15" customHeight="1" x14ac:dyDescent="0.25">
      <c r="A25" s="23">
        <v>15</v>
      </c>
      <c r="B25" s="78" t="s">
        <v>124</v>
      </c>
      <c r="C25" s="79">
        <v>2</v>
      </c>
      <c r="D25" s="21" t="s">
        <v>11</v>
      </c>
      <c r="E25" s="22">
        <v>15</v>
      </c>
      <c r="F25" s="22"/>
      <c r="G25" s="22"/>
      <c r="H25" s="22">
        <v>15</v>
      </c>
      <c r="I25" s="22"/>
      <c r="J25" s="22">
        <f t="shared" ref="J25:J30" si="6">ROUNDUP(F25/$C$24,0)</f>
        <v>0</v>
      </c>
      <c r="K25" s="17">
        <f>ROUNDUP((G25+H25+I25)/$C$24,0)</f>
        <v>2</v>
      </c>
    </row>
    <row r="26" spans="1:11" s="58" customFormat="1" ht="17.100000000000001" customHeight="1" x14ac:dyDescent="0.25">
      <c r="A26" s="99">
        <v>16</v>
      </c>
      <c r="B26" s="83" t="s">
        <v>26</v>
      </c>
      <c r="C26" s="17">
        <v>2</v>
      </c>
      <c r="D26" s="23" t="s">
        <v>11</v>
      </c>
      <c r="E26" s="22">
        <f t="shared" ref="E26:E30" si="7">SUM(F26:I26)</f>
        <v>18</v>
      </c>
      <c r="F26" s="22">
        <v>18</v>
      </c>
      <c r="G26" s="22"/>
      <c r="H26" s="22"/>
      <c r="I26" s="17"/>
      <c r="J26" s="22">
        <f t="shared" si="6"/>
        <v>2</v>
      </c>
      <c r="K26" s="17">
        <f>ROUNDUP((G26+H26+I26)/$C$24,0)</f>
        <v>0</v>
      </c>
    </row>
    <row r="27" spans="1:11" s="56" customFormat="1" ht="15" customHeight="1" x14ac:dyDescent="0.25">
      <c r="A27" s="23">
        <v>17</v>
      </c>
      <c r="B27" s="78" t="s">
        <v>106</v>
      </c>
      <c r="C27" s="79">
        <v>3</v>
      </c>
      <c r="D27" s="21" t="s">
        <v>11</v>
      </c>
      <c r="E27" s="22">
        <f t="shared" si="7"/>
        <v>18</v>
      </c>
      <c r="F27" s="17">
        <v>9</v>
      </c>
      <c r="G27" s="17">
        <v>3</v>
      </c>
      <c r="H27" s="17">
        <v>6</v>
      </c>
      <c r="I27" s="17"/>
      <c r="J27" s="22">
        <f t="shared" si="6"/>
        <v>1</v>
      </c>
      <c r="K27" s="17">
        <f>ROUNDUP((G27+H27+I27)/$C$24,0)</f>
        <v>1</v>
      </c>
    </row>
    <row r="28" spans="1:11" s="58" customFormat="1" ht="15" customHeight="1" x14ac:dyDescent="0.25">
      <c r="A28" s="99">
        <v>18</v>
      </c>
      <c r="B28" s="78" t="s">
        <v>17</v>
      </c>
      <c r="C28" s="17">
        <v>4</v>
      </c>
      <c r="D28" s="23" t="s">
        <v>10</v>
      </c>
      <c r="E28" s="22">
        <f t="shared" si="7"/>
        <v>27</v>
      </c>
      <c r="F28" s="22">
        <v>18</v>
      </c>
      <c r="G28" s="22">
        <v>3</v>
      </c>
      <c r="H28" s="22">
        <v>6</v>
      </c>
      <c r="I28" s="22"/>
      <c r="J28" s="22">
        <f t="shared" si="6"/>
        <v>2</v>
      </c>
      <c r="K28" s="17">
        <f>ROUNDUP((G28+H28+I28)/$C$24,0)</f>
        <v>1</v>
      </c>
    </row>
    <row r="29" spans="1:11" s="56" customFormat="1" ht="15" customHeight="1" x14ac:dyDescent="0.25">
      <c r="A29" s="105">
        <v>19</v>
      </c>
      <c r="B29" s="78" t="s">
        <v>41</v>
      </c>
      <c r="C29" s="17">
        <v>3</v>
      </c>
      <c r="D29" s="21" t="s">
        <v>11</v>
      </c>
      <c r="E29" s="22">
        <f>SUM(F29:I29)</f>
        <v>18</v>
      </c>
      <c r="F29" s="17">
        <v>9</v>
      </c>
      <c r="G29" s="17">
        <v>3</v>
      </c>
      <c r="H29" s="17">
        <v>6</v>
      </c>
      <c r="I29" s="17"/>
      <c r="J29" s="22">
        <f t="shared" si="6"/>
        <v>1</v>
      </c>
      <c r="K29" s="17">
        <f>ROUNDUP((G29+H29+I29)/$C$24,0)</f>
        <v>1</v>
      </c>
    </row>
    <row r="30" spans="1:11" s="56" customFormat="1" ht="15" customHeight="1" x14ac:dyDescent="0.25">
      <c r="A30" s="140">
        <v>20</v>
      </c>
      <c r="B30" s="81" t="s">
        <v>127</v>
      </c>
      <c r="C30" s="138">
        <v>3</v>
      </c>
      <c r="D30" s="138" t="s">
        <v>10</v>
      </c>
      <c r="E30" s="138">
        <f t="shared" si="7"/>
        <v>27</v>
      </c>
      <c r="F30" s="138">
        <v>9</v>
      </c>
      <c r="G30" s="138">
        <v>6</v>
      </c>
      <c r="H30" s="138">
        <v>12</v>
      </c>
      <c r="I30" s="138"/>
      <c r="J30" s="138">
        <f t="shared" si="6"/>
        <v>1</v>
      </c>
      <c r="K30" s="138">
        <f>ROUNDUP((G30+H30+I31)/$C$24,0)</f>
        <v>2</v>
      </c>
    </row>
    <row r="31" spans="1:11" s="56" customFormat="1" ht="15" customHeight="1" x14ac:dyDescent="0.25">
      <c r="A31" s="141"/>
      <c r="B31" s="82" t="s">
        <v>128</v>
      </c>
      <c r="C31" s="139"/>
      <c r="D31" s="139"/>
      <c r="E31" s="139"/>
      <c r="F31" s="139"/>
      <c r="G31" s="139"/>
      <c r="H31" s="139"/>
      <c r="I31" s="139"/>
      <c r="J31" s="139"/>
      <c r="K31" s="139"/>
    </row>
    <row r="32" spans="1:11" s="56" customFormat="1" ht="15" customHeight="1" x14ac:dyDescent="0.25">
      <c r="A32" s="140">
        <v>21</v>
      </c>
      <c r="B32" s="81" t="s">
        <v>140</v>
      </c>
      <c r="C32" s="145">
        <v>2</v>
      </c>
      <c r="D32" s="143" t="s">
        <v>11</v>
      </c>
      <c r="E32" s="147">
        <f>SUM(F32:I32)</f>
        <v>18</v>
      </c>
      <c r="F32" s="138">
        <v>9</v>
      </c>
      <c r="G32" s="138">
        <v>3</v>
      </c>
      <c r="H32" s="138">
        <v>6</v>
      </c>
      <c r="I32" s="147"/>
      <c r="J32" s="147">
        <f>ROUNDUP(F32/15,0)</f>
        <v>1</v>
      </c>
      <c r="K32" s="138">
        <f>ROUNDUP((G32+H32+I32)/17,0)</f>
        <v>1</v>
      </c>
    </row>
    <row r="33" spans="1:11" s="56" customFormat="1" ht="15" customHeight="1" x14ac:dyDescent="0.25">
      <c r="A33" s="142"/>
      <c r="B33" s="82" t="s">
        <v>139</v>
      </c>
      <c r="C33" s="146"/>
      <c r="D33" s="144"/>
      <c r="E33" s="148"/>
      <c r="F33" s="139"/>
      <c r="G33" s="139"/>
      <c r="H33" s="139"/>
      <c r="I33" s="148"/>
      <c r="J33" s="148"/>
      <c r="K33" s="139"/>
    </row>
    <row r="34" spans="1:11" s="56" customFormat="1" ht="15" customHeight="1" x14ac:dyDescent="0.25">
      <c r="A34" s="140">
        <v>22</v>
      </c>
      <c r="B34" s="81" t="s">
        <v>137</v>
      </c>
      <c r="C34" s="145">
        <v>2</v>
      </c>
      <c r="D34" s="143" t="s">
        <v>11</v>
      </c>
      <c r="E34" s="147">
        <f>SUM(F34:I34)</f>
        <v>18</v>
      </c>
      <c r="F34" s="138">
        <v>9</v>
      </c>
      <c r="G34" s="138">
        <v>3</v>
      </c>
      <c r="H34" s="138">
        <v>6</v>
      </c>
      <c r="I34" s="147"/>
      <c r="J34" s="147">
        <f>ROUNDUP(F34/15,0)</f>
        <v>1</v>
      </c>
      <c r="K34" s="138">
        <f>ROUNDUP((G34+H34+I34)/17,0)</f>
        <v>1</v>
      </c>
    </row>
    <row r="35" spans="1:11" s="56" customFormat="1" ht="15" customHeight="1" x14ac:dyDescent="0.25">
      <c r="A35" s="141"/>
      <c r="B35" s="82" t="s">
        <v>109</v>
      </c>
      <c r="C35" s="146"/>
      <c r="D35" s="144"/>
      <c r="E35" s="148"/>
      <c r="F35" s="139"/>
      <c r="G35" s="139"/>
      <c r="H35" s="139"/>
      <c r="I35" s="148"/>
      <c r="J35" s="148"/>
      <c r="K35" s="139"/>
    </row>
    <row r="36" spans="1:11" s="56" customFormat="1" ht="15" customHeight="1" x14ac:dyDescent="0.25">
      <c r="A36" s="140">
        <v>23</v>
      </c>
      <c r="B36" s="81" t="s">
        <v>115</v>
      </c>
      <c r="C36" s="155">
        <v>3</v>
      </c>
      <c r="D36" s="143" t="s">
        <v>11</v>
      </c>
      <c r="E36" s="147">
        <f>SUM(F36:I36)</f>
        <v>18</v>
      </c>
      <c r="F36" s="138">
        <v>9</v>
      </c>
      <c r="G36" s="138">
        <v>3</v>
      </c>
      <c r="H36" s="138">
        <v>6</v>
      </c>
      <c r="I36" s="147"/>
      <c r="J36" s="147">
        <f>ROUNDUP(F36/$C$24,0)</f>
        <v>1</v>
      </c>
      <c r="K36" s="138">
        <f>ROUNDUP((G36+H36+I36)/$C$24,0)</f>
        <v>1</v>
      </c>
    </row>
    <row r="37" spans="1:11" s="56" customFormat="1" ht="15" customHeight="1" x14ac:dyDescent="0.25">
      <c r="A37" s="141"/>
      <c r="B37" s="82" t="s">
        <v>116</v>
      </c>
      <c r="C37" s="156"/>
      <c r="D37" s="144"/>
      <c r="E37" s="148"/>
      <c r="F37" s="139"/>
      <c r="G37" s="139"/>
      <c r="H37" s="139"/>
      <c r="I37" s="148"/>
      <c r="J37" s="148"/>
      <c r="K37" s="139"/>
    </row>
    <row r="38" spans="1:11" s="56" customFormat="1" ht="15" customHeight="1" x14ac:dyDescent="0.25">
      <c r="A38" s="99"/>
      <c r="B38" s="47" t="s">
        <v>12</v>
      </c>
      <c r="C38" s="29">
        <f>SUM(C25:C37)</f>
        <v>24</v>
      </c>
      <c r="D38" s="37">
        <f>COUNTIF(D25:D37,"e")</f>
        <v>2</v>
      </c>
      <c r="E38" s="38">
        <f t="shared" ref="E38:K38" si="8">SUM(E25:E37)</f>
        <v>177</v>
      </c>
      <c r="F38" s="38">
        <f t="shared" si="8"/>
        <v>90</v>
      </c>
      <c r="G38" s="38">
        <f t="shared" si="8"/>
        <v>24</v>
      </c>
      <c r="H38" s="38">
        <f t="shared" si="8"/>
        <v>63</v>
      </c>
      <c r="I38" s="38">
        <f t="shared" si="8"/>
        <v>0</v>
      </c>
      <c r="J38" s="38">
        <f t="shared" si="8"/>
        <v>10</v>
      </c>
      <c r="K38" s="38">
        <f t="shared" si="8"/>
        <v>10</v>
      </c>
    </row>
    <row r="39" spans="1:11" s="56" customFormat="1" ht="15" customHeight="1" x14ac:dyDescent="0.25">
      <c r="A39" s="99"/>
      <c r="B39" s="52" t="s">
        <v>147</v>
      </c>
      <c r="C39" s="74">
        <v>9</v>
      </c>
      <c r="D39" s="52"/>
      <c r="E39" s="52"/>
      <c r="F39" s="52"/>
      <c r="G39" s="52"/>
      <c r="H39" s="52"/>
      <c r="I39" s="52"/>
      <c r="J39" s="52"/>
      <c r="K39" s="46"/>
    </row>
    <row r="40" spans="1:11" s="56" customFormat="1" ht="15" customHeight="1" x14ac:dyDescent="0.25">
      <c r="A40" s="99">
        <v>24</v>
      </c>
      <c r="B40" s="78" t="s">
        <v>156</v>
      </c>
      <c r="C40" s="17">
        <v>2</v>
      </c>
      <c r="D40" s="21" t="s">
        <v>10</v>
      </c>
      <c r="E40" s="22">
        <v>15</v>
      </c>
      <c r="F40" s="22"/>
      <c r="G40" s="22"/>
      <c r="H40" s="22">
        <v>15</v>
      </c>
      <c r="I40" s="22"/>
      <c r="J40" s="22">
        <f>ROUNDUP(F40/$C$39,0)</f>
        <v>0</v>
      </c>
      <c r="K40" s="17">
        <f>ROUNDUP((G40+H40+I40)/$C$39,0)</f>
        <v>2</v>
      </c>
    </row>
    <row r="41" spans="1:11" s="56" customFormat="1" ht="15" customHeight="1" x14ac:dyDescent="0.25">
      <c r="A41" s="142">
        <v>25</v>
      </c>
      <c r="B41" s="81" t="s">
        <v>119</v>
      </c>
      <c r="C41" s="145">
        <v>4</v>
      </c>
      <c r="D41" s="143" t="s">
        <v>11</v>
      </c>
      <c r="E41" s="147">
        <f>SUM(F41:I41)</f>
        <v>27</v>
      </c>
      <c r="F41" s="138">
        <v>9</v>
      </c>
      <c r="G41" s="138">
        <v>6</v>
      </c>
      <c r="H41" s="138">
        <v>12</v>
      </c>
      <c r="I41" s="147"/>
      <c r="J41" s="147">
        <f>ROUNDUP(F41/$C$39,0)</f>
        <v>1</v>
      </c>
      <c r="K41" s="138">
        <f>ROUNDUP((G41+H41+I41)/$C$39,0)</f>
        <v>2</v>
      </c>
    </row>
    <row r="42" spans="1:11" s="56" customFormat="1" ht="15" customHeight="1" x14ac:dyDescent="0.25">
      <c r="A42" s="141"/>
      <c r="B42" s="82" t="s">
        <v>138</v>
      </c>
      <c r="C42" s="146"/>
      <c r="D42" s="144"/>
      <c r="E42" s="148"/>
      <c r="F42" s="139"/>
      <c r="G42" s="139"/>
      <c r="H42" s="139"/>
      <c r="I42" s="148"/>
      <c r="J42" s="148"/>
      <c r="K42" s="139"/>
    </row>
    <row r="43" spans="1:11" s="56" customFormat="1" ht="15" customHeight="1" x14ac:dyDescent="0.25">
      <c r="A43" s="140">
        <v>26</v>
      </c>
      <c r="B43" s="81" t="s">
        <v>129</v>
      </c>
      <c r="C43" s="145">
        <v>3</v>
      </c>
      <c r="D43" s="143" t="s">
        <v>11</v>
      </c>
      <c r="E43" s="147">
        <v>18</v>
      </c>
      <c r="F43" s="138">
        <v>18</v>
      </c>
      <c r="G43" s="147"/>
      <c r="H43" s="147"/>
      <c r="I43" s="147"/>
      <c r="J43" s="147">
        <f>ROUNDUP(F43/$C$4,0)</f>
        <v>2</v>
      </c>
      <c r="K43" s="138">
        <f>ROUNDUP((G43+H43+I43)/$C$4,0)</f>
        <v>0</v>
      </c>
    </row>
    <row r="44" spans="1:11" s="56" customFormat="1" ht="15" customHeight="1" x14ac:dyDescent="0.25">
      <c r="A44" s="141"/>
      <c r="B44" s="82" t="s">
        <v>130</v>
      </c>
      <c r="C44" s="146"/>
      <c r="D44" s="144"/>
      <c r="E44" s="148"/>
      <c r="F44" s="139"/>
      <c r="G44" s="148"/>
      <c r="H44" s="148"/>
      <c r="I44" s="148"/>
      <c r="J44" s="148"/>
      <c r="K44" s="139"/>
    </row>
    <row r="45" spans="1:11" s="56" customFormat="1" ht="15" customHeight="1" x14ac:dyDescent="0.25">
      <c r="A45" s="99">
        <v>27</v>
      </c>
      <c r="B45" s="78" t="s">
        <v>39</v>
      </c>
      <c r="C45" s="17">
        <v>4</v>
      </c>
      <c r="D45" s="23" t="s">
        <v>10</v>
      </c>
      <c r="E45" s="22">
        <f>SUM(F45:I45)</f>
        <v>27</v>
      </c>
      <c r="F45" s="21">
        <v>9</v>
      </c>
      <c r="G45" s="21">
        <v>6</v>
      </c>
      <c r="H45" s="21">
        <v>12</v>
      </c>
      <c r="I45" s="22"/>
      <c r="J45" s="22">
        <f>ROUNDUP(F45/$C$39,0)</f>
        <v>1</v>
      </c>
      <c r="K45" s="17">
        <f>ROUNDUP((G45+H45+I45)/$C$39,0)</f>
        <v>2</v>
      </c>
    </row>
    <row r="46" spans="1:11" s="56" customFormat="1" ht="15" customHeight="1" x14ac:dyDescent="0.25">
      <c r="A46" s="99">
        <v>28</v>
      </c>
      <c r="B46" s="78" t="s">
        <v>44</v>
      </c>
      <c r="C46" s="17">
        <v>3</v>
      </c>
      <c r="D46" s="23" t="s">
        <v>10</v>
      </c>
      <c r="E46" s="22">
        <f>SUM(F46:I46)</f>
        <v>27</v>
      </c>
      <c r="F46" s="21">
        <v>18</v>
      </c>
      <c r="G46" s="21">
        <v>3</v>
      </c>
      <c r="H46" s="21">
        <v>6</v>
      </c>
      <c r="I46" s="22"/>
      <c r="J46" s="22">
        <f>ROUNDUP(F46/$C$39,0)</f>
        <v>2</v>
      </c>
      <c r="K46" s="17">
        <f>ROUNDUP((G46+H46+I46)/$C$39,0)</f>
        <v>1</v>
      </c>
    </row>
    <row r="47" spans="1:11" s="56" customFormat="1" ht="15" customHeight="1" x14ac:dyDescent="0.25">
      <c r="A47" s="99">
        <v>29</v>
      </c>
      <c r="B47" s="78" t="s">
        <v>105</v>
      </c>
      <c r="C47" s="79">
        <v>4</v>
      </c>
      <c r="D47" s="21" t="s">
        <v>11</v>
      </c>
      <c r="E47" s="22">
        <f>SUM(F47:I47)</f>
        <v>27</v>
      </c>
      <c r="F47" s="21">
        <v>9</v>
      </c>
      <c r="G47" s="21">
        <v>6</v>
      </c>
      <c r="H47" s="21">
        <v>12</v>
      </c>
      <c r="I47" s="17"/>
      <c r="J47" s="22">
        <f>ROUNDUP(F47/$C$39,0)</f>
        <v>1</v>
      </c>
      <c r="K47" s="17">
        <f>ROUNDUP((G47+H47+I47)/$C$39,0)</f>
        <v>2</v>
      </c>
    </row>
    <row r="48" spans="1:11" s="57" customFormat="1" ht="15" customHeight="1" x14ac:dyDescent="0.25">
      <c r="A48" s="23">
        <v>30</v>
      </c>
      <c r="B48" s="85" t="s">
        <v>19</v>
      </c>
      <c r="C48" s="17">
        <v>4</v>
      </c>
      <c r="D48" s="21" t="s">
        <v>11</v>
      </c>
      <c r="E48" s="22">
        <f>SUM(F48:I48)</f>
        <v>27</v>
      </c>
      <c r="F48" s="21">
        <v>9</v>
      </c>
      <c r="G48" s="21">
        <v>6</v>
      </c>
      <c r="H48" s="21">
        <v>12</v>
      </c>
      <c r="I48" s="17"/>
      <c r="J48" s="22">
        <f>ROUNDUP(F48/$C$39,0)</f>
        <v>1</v>
      </c>
      <c r="K48" s="17">
        <f>ROUNDUP((G48+H48+I48)/$C$39,0)</f>
        <v>2</v>
      </c>
    </row>
    <row r="49" spans="1:11" s="11" customFormat="1" ht="15" customHeight="1" x14ac:dyDescent="0.25">
      <c r="A49" s="99"/>
      <c r="B49" s="45" t="s">
        <v>12</v>
      </c>
      <c r="C49" s="19">
        <f>SUM(C40:C48)</f>
        <v>24</v>
      </c>
      <c r="D49" s="19">
        <f>COUNTIF(D40:D48,"e")</f>
        <v>3</v>
      </c>
      <c r="E49" s="19">
        <f>SUM(E40:E48)</f>
        <v>168</v>
      </c>
      <c r="F49" s="19">
        <f t="shared" ref="F49:K49" si="9">SUM(F40:F48)</f>
        <v>72</v>
      </c>
      <c r="G49" s="19">
        <f t="shared" si="9"/>
        <v>27</v>
      </c>
      <c r="H49" s="19">
        <f t="shared" si="9"/>
        <v>69</v>
      </c>
      <c r="I49" s="19">
        <f t="shared" si="9"/>
        <v>0</v>
      </c>
      <c r="J49" s="19">
        <f t="shared" si="9"/>
        <v>8</v>
      </c>
      <c r="K49" s="19">
        <f t="shared" si="9"/>
        <v>11</v>
      </c>
    </row>
    <row r="50" spans="1:11" s="56" customFormat="1" ht="15" customHeight="1" x14ac:dyDescent="0.25">
      <c r="A50" s="99"/>
      <c r="B50" s="50" t="s">
        <v>151</v>
      </c>
      <c r="C50" s="74">
        <v>9</v>
      </c>
      <c r="D50" s="50"/>
      <c r="E50" s="50"/>
      <c r="F50" s="50"/>
      <c r="G50" s="50"/>
      <c r="H50" s="50"/>
      <c r="I50" s="50"/>
      <c r="J50" s="50"/>
      <c r="K50" s="51"/>
    </row>
    <row r="51" spans="1:11" s="56" customFormat="1" ht="15" customHeight="1" x14ac:dyDescent="0.25">
      <c r="A51" s="99">
        <v>31</v>
      </c>
      <c r="B51" s="76" t="s">
        <v>42</v>
      </c>
      <c r="C51" s="116">
        <v>5</v>
      </c>
      <c r="D51" s="23" t="s">
        <v>10</v>
      </c>
      <c r="E51" s="22">
        <f t="shared" ref="E51:E58" si="10">SUM(F51:I51)</f>
        <v>27</v>
      </c>
      <c r="F51" s="17">
        <v>9</v>
      </c>
      <c r="G51" s="17">
        <v>6</v>
      </c>
      <c r="H51" s="17">
        <v>12</v>
      </c>
      <c r="I51" s="24"/>
      <c r="J51" s="22">
        <f>ROUNDUP(F51/$C$50,0)</f>
        <v>1</v>
      </c>
      <c r="K51" s="17">
        <f>ROUNDUP((G51+H51+I51)/$C$50,0)</f>
        <v>2</v>
      </c>
    </row>
    <row r="52" spans="1:11" s="56" customFormat="1" ht="15" customHeight="1" x14ac:dyDescent="0.25">
      <c r="A52" s="99">
        <v>32</v>
      </c>
      <c r="B52" s="76" t="s">
        <v>100</v>
      </c>
      <c r="C52" s="17">
        <v>4</v>
      </c>
      <c r="D52" s="23" t="s">
        <v>10</v>
      </c>
      <c r="E52" s="22">
        <f t="shared" si="10"/>
        <v>27</v>
      </c>
      <c r="F52" s="17">
        <v>9</v>
      </c>
      <c r="G52" s="17">
        <v>6</v>
      </c>
      <c r="H52" s="17">
        <v>12</v>
      </c>
      <c r="I52" s="22"/>
      <c r="J52" s="22">
        <f t="shared" ref="J52:J58" si="11">ROUNDUP(F52/$C$50,0)</f>
        <v>1</v>
      </c>
      <c r="K52" s="17">
        <f t="shared" ref="K52:K58" si="12">ROUNDUP((G52+H52+I52)/$C$50,0)</f>
        <v>2</v>
      </c>
    </row>
    <row r="53" spans="1:11" s="60" customFormat="1" ht="15" customHeight="1" x14ac:dyDescent="0.25">
      <c r="A53" s="99">
        <v>33</v>
      </c>
      <c r="B53" s="76" t="s">
        <v>43</v>
      </c>
      <c r="C53" s="17">
        <v>4</v>
      </c>
      <c r="D53" s="23" t="s">
        <v>11</v>
      </c>
      <c r="E53" s="22">
        <f t="shared" si="10"/>
        <v>27</v>
      </c>
      <c r="F53" s="21">
        <v>9</v>
      </c>
      <c r="G53" s="21">
        <v>6</v>
      </c>
      <c r="H53" s="21">
        <v>12</v>
      </c>
      <c r="I53" s="24"/>
      <c r="J53" s="22">
        <f t="shared" si="11"/>
        <v>1</v>
      </c>
      <c r="K53" s="17">
        <f t="shared" si="12"/>
        <v>2</v>
      </c>
    </row>
    <row r="54" spans="1:11" s="11" customFormat="1" ht="15" customHeight="1" x14ac:dyDescent="0.25">
      <c r="A54" s="99">
        <v>34</v>
      </c>
      <c r="B54" s="76" t="s">
        <v>46</v>
      </c>
      <c r="C54" s="28">
        <v>3</v>
      </c>
      <c r="D54" s="26" t="s">
        <v>11</v>
      </c>
      <c r="E54" s="27">
        <f t="shared" si="10"/>
        <v>18</v>
      </c>
      <c r="F54" s="17">
        <v>9</v>
      </c>
      <c r="G54" s="17">
        <v>3</v>
      </c>
      <c r="H54" s="17">
        <v>6</v>
      </c>
      <c r="I54" s="27"/>
      <c r="J54" s="22">
        <f t="shared" si="11"/>
        <v>1</v>
      </c>
      <c r="K54" s="17">
        <f t="shared" si="12"/>
        <v>1</v>
      </c>
    </row>
    <row r="55" spans="1:11" s="11" customFormat="1" ht="15" customHeight="1" x14ac:dyDescent="0.25">
      <c r="A55" s="99">
        <v>35</v>
      </c>
      <c r="B55" s="106" t="s">
        <v>52</v>
      </c>
      <c r="C55" s="77">
        <v>4</v>
      </c>
      <c r="D55" s="21" t="s">
        <v>11</v>
      </c>
      <c r="E55" s="22">
        <f t="shared" si="10"/>
        <v>27</v>
      </c>
      <c r="F55" s="49">
        <v>9</v>
      </c>
      <c r="G55" s="49">
        <v>6</v>
      </c>
      <c r="H55" s="49">
        <v>12</v>
      </c>
      <c r="I55" s="22"/>
      <c r="J55" s="22">
        <f t="shared" si="11"/>
        <v>1</v>
      </c>
      <c r="K55" s="17">
        <f t="shared" si="12"/>
        <v>2</v>
      </c>
    </row>
    <row r="56" spans="1:11" s="11" customFormat="1" ht="15" customHeight="1" x14ac:dyDescent="0.25">
      <c r="A56" s="122">
        <v>36</v>
      </c>
      <c r="B56" s="106" t="s">
        <v>158</v>
      </c>
      <c r="C56" s="151">
        <v>4</v>
      </c>
      <c r="D56" s="140" t="s">
        <v>11</v>
      </c>
      <c r="E56" s="147">
        <f>SUM(F56:I56)</f>
        <v>27</v>
      </c>
      <c r="F56" s="119">
        <v>9</v>
      </c>
      <c r="G56" s="119">
        <v>6</v>
      </c>
      <c r="H56" s="119">
        <v>12</v>
      </c>
      <c r="I56" s="147"/>
      <c r="J56" s="147">
        <f>ROUNDUP(F56/$C$50,0)</f>
        <v>1</v>
      </c>
      <c r="K56" s="138">
        <f>ROUNDUP((G56+H56+I57)/$C$50,0)</f>
        <v>2</v>
      </c>
    </row>
    <row r="57" spans="1:11" s="11" customFormat="1" ht="15" customHeight="1" x14ac:dyDescent="0.25">
      <c r="A57" s="123"/>
      <c r="B57" s="109" t="s">
        <v>157</v>
      </c>
      <c r="C57" s="152"/>
      <c r="D57" s="141"/>
      <c r="E57" s="148"/>
      <c r="F57" s="121"/>
      <c r="G57" s="121"/>
      <c r="H57" s="121"/>
      <c r="I57" s="148"/>
      <c r="J57" s="148"/>
      <c r="K57" s="139"/>
    </row>
    <row r="58" spans="1:11" s="11" customFormat="1" ht="15" customHeight="1" x14ac:dyDescent="0.25">
      <c r="A58" s="99">
        <v>37</v>
      </c>
      <c r="B58" s="107" t="s">
        <v>99</v>
      </c>
      <c r="C58" s="77">
        <v>4</v>
      </c>
      <c r="D58" s="21" t="s">
        <v>11</v>
      </c>
      <c r="E58" s="22">
        <f t="shared" si="10"/>
        <v>27</v>
      </c>
      <c r="F58" s="49">
        <v>9</v>
      </c>
      <c r="G58" s="49">
        <v>6</v>
      </c>
      <c r="H58" s="49">
        <v>12</v>
      </c>
      <c r="I58" s="22"/>
      <c r="J58" s="22">
        <f t="shared" si="11"/>
        <v>1</v>
      </c>
      <c r="K58" s="17">
        <f t="shared" si="12"/>
        <v>2</v>
      </c>
    </row>
    <row r="59" spans="1:11" s="11" customFormat="1" ht="15" customHeight="1" x14ac:dyDescent="0.25">
      <c r="A59" s="112"/>
      <c r="B59" s="45" t="s">
        <v>12</v>
      </c>
      <c r="C59" s="19">
        <f>SUM(C51:C58)</f>
        <v>28</v>
      </c>
      <c r="D59" s="20">
        <f>COUNTIF(D51:D58,"e")</f>
        <v>2</v>
      </c>
      <c r="E59" s="18">
        <f t="shared" ref="E59:K59" si="13">SUM(E51:E58)</f>
        <v>180</v>
      </c>
      <c r="F59" s="18">
        <f t="shared" si="13"/>
        <v>63</v>
      </c>
      <c r="G59" s="18">
        <f t="shared" si="13"/>
        <v>39</v>
      </c>
      <c r="H59" s="18">
        <f t="shared" si="13"/>
        <v>78</v>
      </c>
      <c r="I59" s="18">
        <f t="shared" si="13"/>
        <v>0</v>
      </c>
      <c r="J59" s="18">
        <f t="shared" si="13"/>
        <v>7</v>
      </c>
      <c r="K59" s="18">
        <f t="shared" si="13"/>
        <v>13</v>
      </c>
    </row>
    <row r="60" spans="1:11" s="11" customFormat="1" ht="15" customHeight="1" x14ac:dyDescent="0.25">
      <c r="A60" s="99"/>
      <c r="B60" s="52" t="s">
        <v>148</v>
      </c>
      <c r="C60" s="74">
        <v>9</v>
      </c>
      <c r="D60" s="52"/>
      <c r="E60" s="52"/>
      <c r="F60" s="52"/>
      <c r="G60" s="52"/>
      <c r="H60" s="52"/>
      <c r="I60" s="52"/>
      <c r="J60" s="52"/>
      <c r="K60" s="46"/>
    </row>
    <row r="61" spans="1:11" s="11" customFormat="1" ht="15" customHeight="1" x14ac:dyDescent="0.25">
      <c r="A61" s="99">
        <v>38</v>
      </c>
      <c r="B61" s="75" t="s">
        <v>49</v>
      </c>
      <c r="C61" s="77">
        <v>4</v>
      </c>
      <c r="D61" s="21" t="s">
        <v>10</v>
      </c>
      <c r="E61" s="22">
        <f t="shared" ref="E61:E70" si="14">SUM(F61:I61)</f>
        <v>27</v>
      </c>
      <c r="F61" s="49">
        <v>9</v>
      </c>
      <c r="G61" s="49">
        <v>6</v>
      </c>
      <c r="H61" s="49">
        <v>12</v>
      </c>
      <c r="I61" s="22"/>
      <c r="J61" s="22">
        <f>ROUNDUP(F61/$C$60,0)</f>
        <v>1</v>
      </c>
      <c r="K61" s="17">
        <f>ROUNDUP((G61+H61+I61)/$C$60,0)</f>
        <v>2</v>
      </c>
    </row>
    <row r="62" spans="1:11" s="11" customFormat="1" ht="15" customHeight="1" x14ac:dyDescent="0.25">
      <c r="A62" s="99">
        <v>39</v>
      </c>
      <c r="B62" s="75" t="s">
        <v>50</v>
      </c>
      <c r="C62" s="77">
        <v>3</v>
      </c>
      <c r="D62" s="21" t="s">
        <v>11</v>
      </c>
      <c r="E62" s="22">
        <f t="shared" si="14"/>
        <v>27</v>
      </c>
      <c r="F62" s="49">
        <v>9</v>
      </c>
      <c r="G62" s="49">
        <v>6</v>
      </c>
      <c r="H62" s="49">
        <v>12</v>
      </c>
      <c r="I62" s="22"/>
      <c r="J62" s="22">
        <f t="shared" ref="J62:J70" si="15">ROUNDUP(F62/$C$60,0)</f>
        <v>1</v>
      </c>
      <c r="K62" s="17">
        <f>ROUNDUP((G62+H62+I62)/$C$60,0)</f>
        <v>2</v>
      </c>
    </row>
    <row r="63" spans="1:11" s="11" customFormat="1" ht="15" customHeight="1" x14ac:dyDescent="0.25">
      <c r="A63" s="88">
        <v>40</v>
      </c>
      <c r="B63" s="75" t="s">
        <v>51</v>
      </c>
      <c r="C63" s="77">
        <v>4</v>
      </c>
      <c r="D63" s="21" t="s">
        <v>10</v>
      </c>
      <c r="E63" s="22">
        <f t="shared" si="14"/>
        <v>27</v>
      </c>
      <c r="F63" s="49">
        <v>9</v>
      </c>
      <c r="G63" s="49">
        <v>6</v>
      </c>
      <c r="H63" s="49">
        <v>12</v>
      </c>
      <c r="I63" s="22"/>
      <c r="J63" s="22">
        <f t="shared" si="15"/>
        <v>1</v>
      </c>
      <c r="K63" s="17">
        <f>ROUNDUP((G63+H63+I63)/$C$60,0)</f>
        <v>2</v>
      </c>
    </row>
    <row r="64" spans="1:11" s="60" customFormat="1" ht="15" customHeight="1" x14ac:dyDescent="0.25">
      <c r="A64" s="88">
        <v>41</v>
      </c>
      <c r="B64" s="80" t="s">
        <v>101</v>
      </c>
      <c r="C64" s="77">
        <v>3</v>
      </c>
      <c r="D64" s="21" t="s">
        <v>11</v>
      </c>
      <c r="E64" s="22">
        <f t="shared" si="14"/>
        <v>27</v>
      </c>
      <c r="F64" s="49">
        <v>9</v>
      </c>
      <c r="G64" s="49">
        <v>6</v>
      </c>
      <c r="H64" s="49">
        <v>12</v>
      </c>
      <c r="I64" s="22"/>
      <c r="J64" s="22">
        <f t="shared" si="15"/>
        <v>1</v>
      </c>
      <c r="K64" s="17">
        <f>ROUNDUP((G64+H64+I64)/$C$60,0)</f>
        <v>2</v>
      </c>
    </row>
    <row r="65" spans="1:11" s="61" customFormat="1" ht="15" customHeight="1" x14ac:dyDescent="0.25">
      <c r="A65" s="99">
        <v>42</v>
      </c>
      <c r="B65" s="89" t="s">
        <v>48</v>
      </c>
      <c r="C65" s="91">
        <v>3</v>
      </c>
      <c r="D65" s="88" t="s">
        <v>11</v>
      </c>
      <c r="E65" s="90">
        <f t="shared" si="14"/>
        <v>36</v>
      </c>
      <c r="F65" s="90">
        <v>9</v>
      </c>
      <c r="G65" s="90">
        <v>9</v>
      </c>
      <c r="H65" s="90">
        <v>18</v>
      </c>
      <c r="I65" s="90"/>
      <c r="J65" s="22">
        <f t="shared" si="15"/>
        <v>1</v>
      </c>
      <c r="K65" s="17">
        <f>ROUNDUP((G65+H65+I65)/$C$60,0)</f>
        <v>3</v>
      </c>
    </row>
    <row r="66" spans="1:11" s="61" customFormat="1" ht="15" customHeight="1" x14ac:dyDescent="0.25">
      <c r="A66" s="122">
        <v>43</v>
      </c>
      <c r="B66" s="94" t="s">
        <v>159</v>
      </c>
      <c r="C66" s="124">
        <v>4</v>
      </c>
      <c r="D66" s="126" t="s">
        <v>10</v>
      </c>
      <c r="E66" s="128">
        <f>SUM(F66:I67)</f>
        <v>27</v>
      </c>
      <c r="F66" s="124">
        <v>9</v>
      </c>
      <c r="G66" s="124">
        <v>6</v>
      </c>
      <c r="H66" s="124">
        <v>12</v>
      </c>
      <c r="I66" s="128"/>
      <c r="J66" s="147">
        <f>ROUNDUP(F66/$C$60,0)</f>
        <v>1</v>
      </c>
      <c r="K66" s="138">
        <f>ROUNDUP((G66+H66+I67)/$C$60,0)</f>
        <v>2</v>
      </c>
    </row>
    <row r="67" spans="1:11" s="11" customFormat="1" ht="15" customHeight="1" x14ac:dyDescent="0.25">
      <c r="A67" s="123"/>
      <c r="B67" s="109" t="s">
        <v>165</v>
      </c>
      <c r="C67" s="125"/>
      <c r="D67" s="127"/>
      <c r="E67" s="129"/>
      <c r="F67" s="125"/>
      <c r="G67" s="125"/>
      <c r="H67" s="125"/>
      <c r="I67" s="129"/>
      <c r="J67" s="148"/>
      <c r="K67" s="139"/>
    </row>
    <row r="68" spans="1:11" s="56" customFormat="1" ht="15" customHeight="1" x14ac:dyDescent="0.25">
      <c r="A68" s="140">
        <v>44</v>
      </c>
      <c r="B68" s="81" t="s">
        <v>125</v>
      </c>
      <c r="C68" s="145">
        <v>2</v>
      </c>
      <c r="D68" s="143" t="s">
        <v>11</v>
      </c>
      <c r="E68" s="147">
        <f>SUM(F68:I68)</f>
        <v>18</v>
      </c>
      <c r="F68" s="138">
        <v>9</v>
      </c>
      <c r="G68" s="138">
        <v>9</v>
      </c>
      <c r="H68" s="138"/>
      <c r="I68" s="147"/>
      <c r="J68" s="147">
        <f>ROUNDUP(F68/$C$39,0)</f>
        <v>1</v>
      </c>
      <c r="K68" s="138">
        <f>ROUNDUP((G68+H68+I68)/$C$39,0)</f>
        <v>1</v>
      </c>
    </row>
    <row r="69" spans="1:11" s="56" customFormat="1" ht="15" customHeight="1" x14ac:dyDescent="0.25">
      <c r="A69" s="141"/>
      <c r="B69" s="82" t="s">
        <v>126</v>
      </c>
      <c r="C69" s="146"/>
      <c r="D69" s="144"/>
      <c r="E69" s="148"/>
      <c r="F69" s="139"/>
      <c r="G69" s="139"/>
      <c r="H69" s="139"/>
      <c r="I69" s="148"/>
      <c r="J69" s="148"/>
      <c r="K69" s="139"/>
    </row>
    <row r="70" spans="1:11" s="56" customFormat="1" ht="15" customHeight="1" x14ac:dyDescent="0.25">
      <c r="A70" s="99">
        <v>45</v>
      </c>
      <c r="B70" s="78" t="s">
        <v>20</v>
      </c>
      <c r="C70" s="17">
        <v>6</v>
      </c>
      <c r="D70" s="92" t="s">
        <v>10</v>
      </c>
      <c r="E70" s="22">
        <f t="shared" si="14"/>
        <v>0</v>
      </c>
      <c r="F70" s="22"/>
      <c r="G70" s="22"/>
      <c r="H70" s="22"/>
      <c r="I70" s="22"/>
      <c r="J70" s="22">
        <f t="shared" si="15"/>
        <v>0</v>
      </c>
      <c r="K70" s="17">
        <f>ROUNDUP((G70+H70+I70)/$C$60,0)</f>
        <v>0</v>
      </c>
    </row>
    <row r="71" spans="1:11" s="56" customFormat="1" ht="15" customHeight="1" x14ac:dyDescent="0.25">
      <c r="A71" s="140"/>
      <c r="B71" s="45" t="s">
        <v>12</v>
      </c>
      <c r="C71" s="19">
        <f>SUM(C61:C70)</f>
        <v>29</v>
      </c>
      <c r="D71" s="20">
        <f>COUNTIF(D61:D70,"e")</f>
        <v>4</v>
      </c>
      <c r="E71" s="18">
        <f t="shared" ref="E71:K71" si="16">SUM(E61:E70)</f>
        <v>189</v>
      </c>
      <c r="F71" s="18">
        <f t="shared" si="16"/>
        <v>63</v>
      </c>
      <c r="G71" s="18">
        <f t="shared" si="16"/>
        <v>48</v>
      </c>
      <c r="H71" s="18">
        <f t="shared" si="16"/>
        <v>78</v>
      </c>
      <c r="I71" s="18">
        <f t="shared" si="16"/>
        <v>0</v>
      </c>
      <c r="J71" s="18">
        <f t="shared" si="16"/>
        <v>7</v>
      </c>
      <c r="K71" s="18">
        <f t="shared" si="16"/>
        <v>14</v>
      </c>
    </row>
    <row r="72" spans="1:11" s="56" customFormat="1" ht="15" customHeight="1" x14ac:dyDescent="0.25">
      <c r="A72" s="141"/>
      <c r="B72" s="52" t="s">
        <v>149</v>
      </c>
      <c r="C72" s="74">
        <v>9</v>
      </c>
      <c r="D72" s="52"/>
      <c r="E72" s="52"/>
      <c r="F72" s="52"/>
      <c r="G72" s="52"/>
      <c r="H72" s="52"/>
      <c r="I72" s="52"/>
      <c r="J72" s="52"/>
      <c r="K72" s="46"/>
    </row>
    <row r="73" spans="1:11" s="56" customFormat="1" ht="15" customHeight="1" x14ac:dyDescent="0.25">
      <c r="A73" s="105">
        <v>46</v>
      </c>
      <c r="B73" s="78" t="s">
        <v>27</v>
      </c>
      <c r="C73" s="79">
        <v>1</v>
      </c>
      <c r="D73" s="21" t="s">
        <v>11</v>
      </c>
      <c r="E73" s="22">
        <f>SUM(F73:I73)</f>
        <v>9</v>
      </c>
      <c r="F73" s="22">
        <v>9</v>
      </c>
      <c r="G73" s="22"/>
      <c r="H73" s="22"/>
      <c r="I73" s="17"/>
      <c r="J73" s="22">
        <f>ROUNDUP(F73/$C$72,0)</f>
        <v>1</v>
      </c>
      <c r="K73" s="17">
        <f>ROUNDUP((G73+H73+I73)/$C$72,0)</f>
        <v>0</v>
      </c>
    </row>
    <row r="74" spans="1:11" s="56" customFormat="1" ht="15" customHeight="1" x14ac:dyDescent="0.25">
      <c r="A74" s="140">
        <v>47</v>
      </c>
      <c r="B74" s="81" t="s">
        <v>111</v>
      </c>
      <c r="C74" s="145">
        <v>3</v>
      </c>
      <c r="D74" s="143" t="s">
        <v>10</v>
      </c>
      <c r="E74" s="147">
        <f>SUM(F74:I74)</f>
        <v>27</v>
      </c>
      <c r="F74" s="138">
        <v>9</v>
      </c>
      <c r="G74" s="138">
        <v>6</v>
      </c>
      <c r="H74" s="138">
        <v>12</v>
      </c>
      <c r="I74" s="147"/>
      <c r="J74" s="147">
        <f>ROUNDUP(F74/$C$72,0)</f>
        <v>1</v>
      </c>
      <c r="K74" s="138">
        <f>ROUNDUP((G74+H74+I74)/$C$72,0)</f>
        <v>2</v>
      </c>
    </row>
    <row r="75" spans="1:11" s="56" customFormat="1" ht="15" customHeight="1" x14ac:dyDescent="0.25">
      <c r="A75" s="141"/>
      <c r="B75" s="82" t="s">
        <v>112</v>
      </c>
      <c r="C75" s="146"/>
      <c r="D75" s="144"/>
      <c r="E75" s="148"/>
      <c r="F75" s="139"/>
      <c r="G75" s="139"/>
      <c r="H75" s="139"/>
      <c r="I75" s="148"/>
      <c r="J75" s="148"/>
      <c r="K75" s="139"/>
    </row>
    <row r="76" spans="1:11" s="56" customFormat="1" ht="15" customHeight="1" x14ac:dyDescent="0.25">
      <c r="A76" s="142">
        <v>48</v>
      </c>
      <c r="B76" s="81" t="s">
        <v>110</v>
      </c>
      <c r="C76" s="145">
        <v>3</v>
      </c>
      <c r="D76" s="143" t="s">
        <v>10</v>
      </c>
      <c r="E76" s="147">
        <f>SUM(F76:I76)</f>
        <v>27</v>
      </c>
      <c r="F76" s="138">
        <v>9</v>
      </c>
      <c r="G76" s="138">
        <v>6</v>
      </c>
      <c r="H76" s="138">
        <v>12</v>
      </c>
      <c r="I76" s="147"/>
      <c r="J76" s="147">
        <f>ROUNDUP(F76/$C$72,0)</f>
        <v>1</v>
      </c>
      <c r="K76" s="138">
        <f>ROUNDUP((G76+H76+I76)/$C$72,0)</f>
        <v>2</v>
      </c>
    </row>
    <row r="77" spans="1:11" s="56" customFormat="1" ht="15" customHeight="1" x14ac:dyDescent="0.25">
      <c r="A77" s="142"/>
      <c r="B77" s="82" t="s">
        <v>120</v>
      </c>
      <c r="C77" s="146"/>
      <c r="D77" s="144"/>
      <c r="E77" s="148"/>
      <c r="F77" s="139"/>
      <c r="G77" s="139"/>
      <c r="H77" s="139"/>
      <c r="I77" s="148"/>
      <c r="J77" s="148"/>
      <c r="K77" s="139"/>
    </row>
    <row r="78" spans="1:11" s="56" customFormat="1" ht="15" customHeight="1" x14ac:dyDescent="0.25">
      <c r="A78" s="140">
        <v>49</v>
      </c>
      <c r="B78" s="81" t="s">
        <v>113</v>
      </c>
      <c r="C78" s="145">
        <v>3</v>
      </c>
      <c r="D78" s="143" t="s">
        <v>11</v>
      </c>
      <c r="E78" s="147">
        <f>SUM(F78:I78)</f>
        <v>18</v>
      </c>
      <c r="F78" s="138">
        <v>9</v>
      </c>
      <c r="G78" s="138">
        <v>3</v>
      </c>
      <c r="H78" s="138">
        <v>6</v>
      </c>
      <c r="I78" s="147"/>
      <c r="J78" s="147">
        <f>ROUNDUP(F78/$C$72,0)</f>
        <v>1</v>
      </c>
      <c r="K78" s="138">
        <f>ROUNDUP((G78+H78+I78)/$C$72,0)</f>
        <v>1</v>
      </c>
    </row>
    <row r="79" spans="1:11" s="56" customFormat="1" ht="15" customHeight="1" x14ac:dyDescent="0.25">
      <c r="A79" s="141"/>
      <c r="B79" s="82" t="s">
        <v>114</v>
      </c>
      <c r="C79" s="146"/>
      <c r="D79" s="144"/>
      <c r="E79" s="148"/>
      <c r="F79" s="139"/>
      <c r="G79" s="139"/>
      <c r="H79" s="139"/>
      <c r="I79" s="148"/>
      <c r="J79" s="148"/>
      <c r="K79" s="139"/>
    </row>
    <row r="80" spans="1:11" s="56" customFormat="1" ht="15" customHeight="1" x14ac:dyDescent="0.25">
      <c r="A80" s="140">
        <v>50</v>
      </c>
      <c r="B80" s="81" t="s">
        <v>135</v>
      </c>
      <c r="C80" s="145">
        <v>3</v>
      </c>
      <c r="D80" s="143" t="s">
        <v>11</v>
      </c>
      <c r="E80" s="147">
        <f>SUM(F80:I80)</f>
        <v>18</v>
      </c>
      <c r="F80" s="138">
        <v>9</v>
      </c>
      <c r="G80" s="147">
        <v>3</v>
      </c>
      <c r="H80" s="147">
        <v>6</v>
      </c>
      <c r="I80" s="147"/>
      <c r="J80" s="147">
        <f>ROUNDUP(F80/$C$88,0)</f>
        <v>1</v>
      </c>
      <c r="K80" s="138">
        <f>ROUNDUP((G80+H80+I80)/$C$88,0)</f>
        <v>1</v>
      </c>
    </row>
    <row r="81" spans="1:11" s="11" customFormat="1" ht="15" customHeight="1" x14ac:dyDescent="0.25">
      <c r="A81" s="141"/>
      <c r="B81" s="82" t="s">
        <v>136</v>
      </c>
      <c r="C81" s="146"/>
      <c r="D81" s="144"/>
      <c r="E81" s="148"/>
      <c r="F81" s="139"/>
      <c r="G81" s="148"/>
      <c r="H81" s="148"/>
      <c r="I81" s="148"/>
      <c r="J81" s="148"/>
      <c r="K81" s="139"/>
    </row>
    <row r="82" spans="1:11" s="60" customFormat="1" ht="15" customHeight="1" x14ac:dyDescent="0.25">
      <c r="A82" s="143">
        <v>51</v>
      </c>
      <c r="B82" s="81" t="s">
        <v>131</v>
      </c>
      <c r="C82" s="145">
        <v>2</v>
      </c>
      <c r="D82" s="143" t="s">
        <v>11</v>
      </c>
      <c r="E82" s="147">
        <f>SUM(F82:I82)</f>
        <v>18</v>
      </c>
      <c r="F82" s="138">
        <v>9</v>
      </c>
      <c r="G82" s="147">
        <v>3</v>
      </c>
      <c r="H82" s="147">
        <v>6</v>
      </c>
      <c r="I82" s="147"/>
      <c r="J82" s="147">
        <f>ROUNDUP(F82/$C$72,0)</f>
        <v>1</v>
      </c>
      <c r="K82" s="138">
        <f>ROUNDUP((G82+H82+I82)/$C$72,0)</f>
        <v>1</v>
      </c>
    </row>
    <row r="83" spans="1:11" s="61" customFormat="1" ht="15" customHeight="1" x14ac:dyDescent="0.25">
      <c r="A83" s="144"/>
      <c r="B83" s="82" t="s">
        <v>132</v>
      </c>
      <c r="C83" s="146"/>
      <c r="D83" s="144"/>
      <c r="E83" s="148"/>
      <c r="F83" s="139"/>
      <c r="G83" s="148"/>
      <c r="H83" s="148"/>
      <c r="I83" s="148"/>
      <c r="J83" s="148"/>
      <c r="K83" s="139"/>
    </row>
    <row r="84" spans="1:11" s="61" customFormat="1" ht="15" customHeight="1" x14ac:dyDescent="0.25">
      <c r="A84" s="23">
        <v>52</v>
      </c>
      <c r="B84" s="78" t="s">
        <v>91</v>
      </c>
      <c r="C84" s="17">
        <v>4</v>
      </c>
      <c r="D84" s="21" t="s">
        <v>11</v>
      </c>
      <c r="E84" s="22">
        <f>SUM(F84:I84)</f>
        <v>27</v>
      </c>
      <c r="F84" s="21">
        <v>9</v>
      </c>
      <c r="G84" s="21">
        <v>6</v>
      </c>
      <c r="H84" s="21">
        <v>12</v>
      </c>
      <c r="I84" s="22"/>
      <c r="J84" s="22">
        <f>ROUNDUP(F84/$C$72,0)</f>
        <v>1</v>
      </c>
      <c r="K84" s="17">
        <f>ROUNDUP((G84+H84+I84)/$C$72,0)</f>
        <v>2</v>
      </c>
    </row>
    <row r="85" spans="1:11" s="61" customFormat="1" ht="15" customHeight="1" x14ac:dyDescent="0.25">
      <c r="A85" s="49">
        <v>53</v>
      </c>
      <c r="B85" s="78" t="s">
        <v>102</v>
      </c>
      <c r="C85" s="17">
        <v>4</v>
      </c>
      <c r="D85" s="23" t="s">
        <v>10</v>
      </c>
      <c r="E85" s="22">
        <f>SUM(F85:I85)</f>
        <v>27</v>
      </c>
      <c r="F85" s="17">
        <v>9</v>
      </c>
      <c r="G85" s="17">
        <v>6</v>
      </c>
      <c r="H85" s="17">
        <v>12</v>
      </c>
      <c r="I85" s="22"/>
      <c r="J85" s="22">
        <f>ROUNDUP(F85/$C$72,0)</f>
        <v>1</v>
      </c>
      <c r="K85" s="17">
        <f>ROUNDUP((G85+H85+I85)/$C$72,0)</f>
        <v>2</v>
      </c>
    </row>
    <row r="86" spans="1:11" s="56" customFormat="1" ht="15" customHeight="1" x14ac:dyDescent="0.25">
      <c r="A86" s="99">
        <v>54</v>
      </c>
      <c r="B86" s="78" t="s">
        <v>167</v>
      </c>
      <c r="C86" s="17">
        <v>1</v>
      </c>
      <c r="D86" s="23" t="s">
        <v>11</v>
      </c>
      <c r="E86" s="22">
        <f>SUM(F86:I86)</f>
        <v>9</v>
      </c>
      <c r="F86" s="22"/>
      <c r="G86" s="22"/>
      <c r="H86" s="22">
        <v>9</v>
      </c>
      <c r="I86" s="22"/>
      <c r="J86" s="22">
        <f>ROUNDUP(F86/$C$72,0)</f>
        <v>0</v>
      </c>
      <c r="K86" s="17">
        <f>ROUNDUP((G86+H86+I86)/$C$72,0)</f>
        <v>1</v>
      </c>
    </row>
    <row r="87" spans="1:11" s="61" customFormat="1" ht="15" customHeight="1" x14ac:dyDescent="0.25">
      <c r="A87" s="88"/>
      <c r="B87" s="95" t="s">
        <v>12</v>
      </c>
      <c r="C87" s="96">
        <f>SUM(C73:C86)</f>
        <v>24</v>
      </c>
      <c r="D87" s="97">
        <f>COUNTIF(D73:D86,"e")</f>
        <v>3</v>
      </c>
      <c r="E87" s="98">
        <f>SUM(E73:E86)</f>
        <v>180</v>
      </c>
      <c r="F87" s="98">
        <f t="shared" ref="F87:K87" si="17">SUM(F73:F86)</f>
        <v>72</v>
      </c>
      <c r="G87" s="98">
        <f t="shared" si="17"/>
        <v>33</v>
      </c>
      <c r="H87" s="98">
        <f t="shared" si="17"/>
        <v>75</v>
      </c>
      <c r="I87" s="98">
        <f t="shared" si="17"/>
        <v>0</v>
      </c>
      <c r="J87" s="98">
        <f t="shared" si="17"/>
        <v>8</v>
      </c>
      <c r="K87" s="98">
        <f t="shared" si="17"/>
        <v>12</v>
      </c>
    </row>
    <row r="88" spans="1:11" s="61" customFormat="1" ht="15" customHeight="1" x14ac:dyDescent="0.25">
      <c r="A88" s="88"/>
      <c r="B88" s="53" t="s">
        <v>152</v>
      </c>
      <c r="C88" s="86">
        <v>9</v>
      </c>
      <c r="D88" s="53"/>
      <c r="E88" s="53"/>
      <c r="F88" s="53"/>
      <c r="G88" s="53"/>
      <c r="H88" s="53"/>
      <c r="I88" s="53"/>
      <c r="J88" s="53"/>
      <c r="K88" s="54"/>
    </row>
    <row r="89" spans="1:11" s="61" customFormat="1" ht="15" customHeight="1" x14ac:dyDescent="0.25">
      <c r="A89" s="122">
        <v>55</v>
      </c>
      <c r="B89" s="81" t="s">
        <v>160</v>
      </c>
      <c r="C89" s="145">
        <v>3</v>
      </c>
      <c r="D89" s="140" t="s">
        <v>11</v>
      </c>
      <c r="E89" s="147">
        <f>SUM(F89:I90)</f>
        <v>18</v>
      </c>
      <c r="F89" s="138">
        <v>9</v>
      </c>
      <c r="G89" s="138">
        <v>3</v>
      </c>
      <c r="H89" s="138">
        <v>6</v>
      </c>
      <c r="I89" s="149"/>
      <c r="J89" s="147">
        <f>ROUNDUP(F89/$C$39,0)</f>
        <v>1</v>
      </c>
      <c r="K89" s="138">
        <f>ROUNDUP((G89+H89+I90)/$C$39,0)</f>
        <v>1</v>
      </c>
    </row>
    <row r="90" spans="1:11" s="61" customFormat="1" ht="15" customHeight="1" x14ac:dyDescent="0.25">
      <c r="A90" s="123"/>
      <c r="B90" s="82" t="s">
        <v>161</v>
      </c>
      <c r="C90" s="146"/>
      <c r="D90" s="141"/>
      <c r="E90" s="148"/>
      <c r="F90" s="139"/>
      <c r="G90" s="139"/>
      <c r="H90" s="139"/>
      <c r="I90" s="150"/>
      <c r="J90" s="148"/>
      <c r="K90" s="139"/>
    </row>
    <row r="91" spans="1:11" s="56" customFormat="1" ht="15" customHeight="1" x14ac:dyDescent="0.25">
      <c r="A91" s="88">
        <v>56</v>
      </c>
      <c r="B91" s="89" t="s">
        <v>121</v>
      </c>
      <c r="C91" s="91">
        <v>2</v>
      </c>
      <c r="D91" s="92" t="s">
        <v>11</v>
      </c>
      <c r="E91" s="90">
        <f t="shared" ref="E91:E95" si="18">SUM(F91:I91)</f>
        <v>18</v>
      </c>
      <c r="F91" s="91">
        <v>9</v>
      </c>
      <c r="G91" s="91">
        <v>3</v>
      </c>
      <c r="H91" s="91">
        <v>6</v>
      </c>
      <c r="I91" s="90"/>
      <c r="J91" s="90">
        <f>ROUNDUP(F91/$C$60,0)</f>
        <v>1</v>
      </c>
      <c r="K91" s="91">
        <f>ROUNDUP((G91+H91+I91)/$C$60,0)</f>
        <v>1</v>
      </c>
    </row>
    <row r="92" spans="1:11" s="56" customFormat="1" ht="15" customHeight="1" x14ac:dyDescent="0.25">
      <c r="A92" s="88">
        <v>57</v>
      </c>
      <c r="B92" s="89" t="s">
        <v>108</v>
      </c>
      <c r="C92" s="91">
        <v>3</v>
      </c>
      <c r="D92" s="92" t="s">
        <v>11</v>
      </c>
      <c r="E92" s="90">
        <f t="shared" si="18"/>
        <v>33</v>
      </c>
      <c r="F92" s="93">
        <v>18</v>
      </c>
      <c r="G92" s="93">
        <v>5</v>
      </c>
      <c r="H92" s="93">
        <v>10</v>
      </c>
      <c r="I92" s="90"/>
      <c r="J92" s="90">
        <f>ROUNDUP(F92/$C$88,0)</f>
        <v>2</v>
      </c>
      <c r="K92" s="91">
        <v>2</v>
      </c>
    </row>
    <row r="93" spans="1:11" s="61" customFormat="1" ht="15" customHeight="1" x14ac:dyDescent="0.25">
      <c r="A93" s="122">
        <v>58</v>
      </c>
      <c r="B93" s="89" t="s">
        <v>163</v>
      </c>
      <c r="C93" s="124">
        <v>4</v>
      </c>
      <c r="D93" s="126" t="s">
        <v>10</v>
      </c>
      <c r="E93" s="128">
        <f>SUM(F93:I94)</f>
        <v>36</v>
      </c>
      <c r="F93" s="130">
        <v>18</v>
      </c>
      <c r="G93" s="130">
        <v>6</v>
      </c>
      <c r="H93" s="130">
        <v>12</v>
      </c>
      <c r="I93" s="128"/>
      <c r="J93" s="128">
        <f>ROUNDUP(F93/$C$88,0)</f>
        <v>2</v>
      </c>
      <c r="K93" s="124">
        <f>ROUNDUP((G93+H93+I94)/$C$88,0)</f>
        <v>2</v>
      </c>
    </row>
    <row r="94" spans="1:11" s="61" customFormat="1" ht="15" customHeight="1" x14ac:dyDescent="0.25">
      <c r="A94" s="123"/>
      <c r="B94" s="89" t="s">
        <v>162</v>
      </c>
      <c r="C94" s="125"/>
      <c r="D94" s="127"/>
      <c r="E94" s="129"/>
      <c r="F94" s="131"/>
      <c r="G94" s="131"/>
      <c r="H94" s="131"/>
      <c r="I94" s="129"/>
      <c r="J94" s="129"/>
      <c r="K94" s="125"/>
    </row>
    <row r="95" spans="1:11" s="62" customFormat="1" ht="15" customHeight="1" x14ac:dyDescent="0.25">
      <c r="A95" s="49">
        <v>59</v>
      </c>
      <c r="B95" s="89" t="s">
        <v>103</v>
      </c>
      <c r="C95" s="91">
        <v>3</v>
      </c>
      <c r="D95" s="92" t="s">
        <v>10</v>
      </c>
      <c r="E95" s="90">
        <f t="shared" si="18"/>
        <v>27</v>
      </c>
      <c r="F95" s="93">
        <v>18</v>
      </c>
      <c r="G95" s="93">
        <v>3</v>
      </c>
      <c r="H95" s="93">
        <v>6</v>
      </c>
      <c r="I95" s="90"/>
      <c r="J95" s="90">
        <f>ROUNDUP(F95/$C$88,0)</f>
        <v>2</v>
      </c>
      <c r="K95" s="91">
        <f>ROUNDUP((G95+H95+I95)/$C$88,0)</f>
        <v>1</v>
      </c>
    </row>
    <row r="96" spans="1:11" s="62" customFormat="1" ht="15" customHeight="1" x14ac:dyDescent="0.25">
      <c r="A96" s="119">
        <v>60</v>
      </c>
      <c r="B96" s="94" t="s">
        <v>133</v>
      </c>
      <c r="C96" s="134">
        <v>4</v>
      </c>
      <c r="D96" s="126" t="s">
        <v>11</v>
      </c>
      <c r="E96" s="128">
        <f>SUM(F96:I96)</f>
        <v>36</v>
      </c>
      <c r="F96" s="124">
        <v>9</v>
      </c>
      <c r="G96" s="128">
        <v>9</v>
      </c>
      <c r="H96" s="128">
        <v>18</v>
      </c>
      <c r="I96" s="128"/>
      <c r="J96" s="128">
        <f>ROUNDUP(F96/$C$88,0)</f>
        <v>1</v>
      </c>
      <c r="K96" s="124">
        <v>3</v>
      </c>
    </row>
    <row r="97" spans="1:11" s="62" customFormat="1" ht="15" customHeight="1" x14ac:dyDescent="0.25">
      <c r="A97" s="120"/>
      <c r="B97" s="118" t="s">
        <v>134</v>
      </c>
      <c r="C97" s="135"/>
      <c r="D97" s="137"/>
      <c r="E97" s="133"/>
      <c r="F97" s="132"/>
      <c r="G97" s="133"/>
      <c r="H97" s="133"/>
      <c r="I97" s="133"/>
      <c r="J97" s="133"/>
      <c r="K97" s="132"/>
    </row>
    <row r="98" spans="1:11" s="62" customFormat="1" ht="15" customHeight="1" x14ac:dyDescent="0.25">
      <c r="A98" s="120"/>
      <c r="B98" s="117" t="s">
        <v>172</v>
      </c>
      <c r="C98" s="135"/>
      <c r="D98" s="137"/>
      <c r="E98" s="133"/>
      <c r="F98" s="132"/>
      <c r="G98" s="133"/>
      <c r="H98" s="133"/>
      <c r="I98" s="133"/>
      <c r="J98" s="133"/>
      <c r="K98" s="132"/>
    </row>
    <row r="99" spans="1:11" s="62" customFormat="1" ht="15" customHeight="1" x14ac:dyDescent="0.25">
      <c r="A99" s="121"/>
      <c r="B99" s="61" t="s">
        <v>173</v>
      </c>
      <c r="C99" s="136"/>
      <c r="D99" s="127"/>
      <c r="E99" s="129"/>
      <c r="F99" s="125"/>
      <c r="G99" s="129"/>
      <c r="H99" s="129"/>
      <c r="I99" s="129"/>
      <c r="J99" s="129"/>
      <c r="K99" s="125"/>
    </row>
    <row r="100" spans="1:11" ht="13.8" x14ac:dyDescent="0.3">
      <c r="A100" s="113">
        <v>61</v>
      </c>
      <c r="B100" s="89" t="s">
        <v>23</v>
      </c>
      <c r="C100" s="91">
        <v>2</v>
      </c>
      <c r="D100" s="92" t="s">
        <v>11</v>
      </c>
      <c r="E100" s="90">
        <f>SUM(F100:I100)</f>
        <v>18</v>
      </c>
      <c r="F100" s="90"/>
      <c r="G100" s="90"/>
      <c r="H100" s="90">
        <v>18</v>
      </c>
      <c r="I100" s="90"/>
      <c r="J100" s="90">
        <f>ROUNDUP(F100/$C$88,0)</f>
        <v>0</v>
      </c>
      <c r="K100" s="91">
        <f>ROUNDUP((G100+H100+I100)/15,0)</f>
        <v>2</v>
      </c>
    </row>
    <row r="101" spans="1:11" ht="13.8" x14ac:dyDescent="0.3">
      <c r="A101" s="114">
        <v>62</v>
      </c>
      <c r="B101" s="89" t="s">
        <v>164</v>
      </c>
      <c r="C101" s="91">
        <v>8</v>
      </c>
      <c r="D101" s="92" t="s">
        <v>10</v>
      </c>
      <c r="E101" s="90"/>
      <c r="F101" s="93"/>
      <c r="G101" s="93"/>
      <c r="H101" s="93"/>
      <c r="I101" s="90"/>
      <c r="J101" s="90">
        <f>ROUNDUP(F101/15,0)</f>
        <v>0</v>
      </c>
      <c r="K101" s="91">
        <f>ROUNDUP((G101+H101+I101)/$C$88,0)</f>
        <v>0</v>
      </c>
    </row>
    <row r="102" spans="1:11" ht="13.8" x14ac:dyDescent="0.25">
      <c r="A102" s="115"/>
      <c r="B102" s="45" t="s">
        <v>12</v>
      </c>
      <c r="C102" s="19">
        <f>SUM(C89:C101)</f>
        <v>29</v>
      </c>
      <c r="D102" s="20">
        <f>COUNTIF(D89:D101,"e")</f>
        <v>3</v>
      </c>
      <c r="E102" s="18">
        <f>SUM(E89:E101)</f>
        <v>186</v>
      </c>
      <c r="F102" s="18">
        <f>SUM(F89:F101)</f>
        <v>81</v>
      </c>
      <c r="G102" s="18">
        <f>SUM(G89:G101)</f>
        <v>29</v>
      </c>
      <c r="H102" s="18">
        <f>SUM(H89:H101)</f>
        <v>76</v>
      </c>
      <c r="I102" s="18">
        <f>SUM(I92:I101)</f>
        <v>0</v>
      </c>
      <c r="J102" s="18">
        <f>SUM(J89:J101)</f>
        <v>9</v>
      </c>
      <c r="K102" s="18">
        <f>SUM(K89:K101)</f>
        <v>12</v>
      </c>
    </row>
    <row r="103" spans="1:11" s="4" customFormat="1" ht="13.8" x14ac:dyDescent="0.25">
      <c r="A103" s="115"/>
      <c r="B103" s="110" t="s">
        <v>153</v>
      </c>
      <c r="C103" s="63">
        <f>C12+C23+C38+C49+C59+C71+C87+C102</f>
        <v>210</v>
      </c>
      <c r="D103" s="63">
        <f>D12+D23+D38+D49+D59+D71+D87+D102</f>
        <v>22</v>
      </c>
      <c r="E103" s="63">
        <f>E12+E23+E38+E49+E59+E71+E87+E102</f>
        <v>1440</v>
      </c>
      <c r="F103" s="63">
        <f>F12+F23+F38+F49+F59+F71+F87+F102</f>
        <v>585</v>
      </c>
      <c r="G103" s="63">
        <f>ROUNDUP(G12+G23+G38+G49+G59+G71+G87+G102,0)</f>
        <v>296</v>
      </c>
      <c r="H103" s="63">
        <f>ROUNDUP(H12+H23+H38+H49+H59+H71+H87+H102,0)</f>
        <v>559</v>
      </c>
      <c r="I103" s="63">
        <f>I12+I23+I38+I49+I59+I71+I87+I102</f>
        <v>0</v>
      </c>
      <c r="J103" s="8"/>
      <c r="K103" s="8"/>
    </row>
    <row r="104" spans="1:11" s="4" customFormat="1" ht="13.8" x14ac:dyDescent="0.25">
      <c r="A104" s="115"/>
      <c r="B104" s="111" t="s">
        <v>13</v>
      </c>
      <c r="C104" s="16"/>
      <c r="D104" s="14"/>
      <c r="E104" s="12"/>
      <c r="F104" s="13">
        <f>(F103/E103)*100</f>
        <v>40.625</v>
      </c>
      <c r="G104" s="13">
        <f>(G103/E103)*100</f>
        <v>20.555555555555554</v>
      </c>
      <c r="H104" s="13">
        <f>(H103/E103)*100</f>
        <v>38.819444444444443</v>
      </c>
      <c r="I104" s="13">
        <f>(I103/E103)*100</f>
        <v>0</v>
      </c>
      <c r="J104" s="9"/>
      <c r="K104" s="10"/>
    </row>
    <row r="105" spans="1:11" s="4" customFormat="1" x14ac:dyDescent="0.25">
      <c r="A105" s="5"/>
      <c r="B105" s="1"/>
      <c r="C105" s="15"/>
      <c r="D105" s="2"/>
      <c r="E105" s="2"/>
      <c r="F105" s="2"/>
      <c r="G105" s="2"/>
      <c r="H105" s="2"/>
      <c r="I105" s="2"/>
      <c r="J105" s="2"/>
      <c r="K105" s="6"/>
    </row>
    <row r="106" spans="1:11" s="4" customFormat="1" x14ac:dyDescent="0.25">
      <c r="A106" s="5"/>
      <c r="B106" s="1" t="s">
        <v>168</v>
      </c>
      <c r="C106" s="15"/>
      <c r="D106" s="2"/>
      <c r="E106" s="2"/>
      <c r="F106" s="2"/>
      <c r="G106" s="2"/>
      <c r="H106" s="2"/>
      <c r="I106" s="2"/>
      <c r="J106" s="2"/>
      <c r="K106" s="6"/>
    </row>
    <row r="107" spans="1:11" s="4" customFormat="1" x14ac:dyDescent="0.25">
      <c r="A107" s="5"/>
      <c r="B107" s="1"/>
      <c r="C107" s="15"/>
      <c r="D107" s="2"/>
      <c r="E107" s="2"/>
      <c r="F107" s="2"/>
      <c r="G107" s="2"/>
      <c r="H107" s="2"/>
      <c r="I107" s="2"/>
      <c r="J107" s="2"/>
      <c r="K107" s="6"/>
    </row>
    <row r="108" spans="1:11" s="4" customFormat="1" x14ac:dyDescent="0.25">
      <c r="A108" s="5"/>
      <c r="B108" s="1"/>
      <c r="C108" s="15"/>
      <c r="D108" s="67"/>
      <c r="E108" s="2"/>
      <c r="F108" s="2"/>
      <c r="G108" s="2"/>
      <c r="H108" s="2"/>
      <c r="I108" s="2"/>
      <c r="J108" s="2"/>
      <c r="K108" s="6"/>
    </row>
    <row r="109" spans="1:11" s="4" customFormat="1" x14ac:dyDescent="0.25">
      <c r="A109" s="5"/>
      <c r="B109" s="1"/>
      <c r="C109" s="15"/>
      <c r="D109" s="2"/>
      <c r="E109" s="2"/>
      <c r="F109" s="2"/>
      <c r="G109" s="2"/>
      <c r="H109" s="2"/>
      <c r="I109" s="2"/>
      <c r="J109" s="2"/>
      <c r="K109" s="6"/>
    </row>
    <row r="110" spans="1:11" s="4" customFormat="1" x14ac:dyDescent="0.25">
      <c r="A110" s="5"/>
      <c r="B110" s="1"/>
      <c r="C110" s="15"/>
      <c r="D110" s="2"/>
      <c r="E110" s="2"/>
      <c r="F110" s="2"/>
      <c r="G110" s="2"/>
      <c r="H110" s="2"/>
      <c r="I110" s="2"/>
      <c r="J110" s="2"/>
      <c r="K110" s="6"/>
    </row>
    <row r="111" spans="1:11" s="4" customFormat="1" x14ac:dyDescent="0.25">
      <c r="A111" s="5"/>
      <c r="B111" s="1"/>
      <c r="C111" s="15"/>
      <c r="D111" s="2"/>
      <c r="E111" s="2"/>
      <c r="F111" s="2"/>
      <c r="G111" s="2"/>
      <c r="H111" s="2"/>
      <c r="I111" s="2"/>
      <c r="J111" s="2"/>
      <c r="K111" s="6"/>
    </row>
    <row r="112" spans="1:11" s="4" customFormat="1" x14ac:dyDescent="0.25">
      <c r="A112" s="5"/>
      <c r="B112" s="1"/>
      <c r="C112" s="15"/>
      <c r="D112" s="2"/>
      <c r="E112" s="2"/>
      <c r="F112" s="2"/>
      <c r="G112" s="2"/>
      <c r="H112" s="2"/>
      <c r="I112" s="2"/>
      <c r="J112" s="2"/>
      <c r="K112" s="6"/>
    </row>
    <row r="113" spans="1:11" s="4" customFormat="1" x14ac:dyDescent="0.25">
      <c r="A113" s="5"/>
      <c r="B113" s="1"/>
      <c r="C113" s="15"/>
      <c r="D113" s="2"/>
      <c r="E113" s="2"/>
      <c r="F113" s="2"/>
      <c r="G113" s="2"/>
      <c r="H113" s="2"/>
      <c r="I113" s="2"/>
      <c r="J113" s="2"/>
      <c r="K113" s="6"/>
    </row>
    <row r="114" spans="1:11" s="4" customFormat="1" x14ac:dyDescent="0.25">
      <c r="A114" s="5"/>
      <c r="B114" s="1"/>
      <c r="C114" s="15"/>
      <c r="D114" s="2"/>
      <c r="E114" s="2"/>
      <c r="F114" s="2"/>
      <c r="G114" s="2"/>
      <c r="H114" s="2"/>
      <c r="I114" s="2"/>
      <c r="J114" s="2"/>
      <c r="K114" s="6"/>
    </row>
    <row r="115" spans="1:11" s="4" customFormat="1" x14ac:dyDescent="0.25">
      <c r="A115" s="5"/>
      <c r="B115" s="1"/>
      <c r="C115" s="15"/>
      <c r="D115" s="2"/>
      <c r="E115" s="2"/>
      <c r="F115" s="2"/>
      <c r="G115" s="2"/>
      <c r="H115" s="2"/>
      <c r="I115" s="2"/>
      <c r="J115" s="2"/>
      <c r="K115" s="6"/>
    </row>
    <row r="116" spans="1:11" s="4" customFormat="1" x14ac:dyDescent="0.25">
      <c r="A116" s="5"/>
      <c r="B116" s="1"/>
      <c r="C116" s="15"/>
      <c r="D116" s="2"/>
      <c r="E116" s="2"/>
      <c r="F116" s="2"/>
      <c r="G116" s="2"/>
      <c r="H116" s="2"/>
      <c r="I116" s="2"/>
      <c r="J116" s="2"/>
      <c r="K116" s="6"/>
    </row>
    <row r="117" spans="1:11" s="4" customFormat="1" x14ac:dyDescent="0.25">
      <c r="A117" s="5"/>
      <c r="B117" s="1"/>
      <c r="C117" s="15"/>
      <c r="D117" s="2"/>
      <c r="E117" s="2"/>
      <c r="F117" s="2"/>
      <c r="G117" s="2"/>
      <c r="H117" s="2"/>
      <c r="I117" s="2"/>
      <c r="J117" s="2"/>
      <c r="K117" s="6"/>
    </row>
    <row r="118" spans="1:11" s="4" customFormat="1" x14ac:dyDescent="0.25">
      <c r="A118" s="5"/>
      <c r="B118" s="1"/>
      <c r="C118" s="15"/>
      <c r="D118" s="2"/>
      <c r="E118" s="2"/>
      <c r="F118" s="2"/>
      <c r="G118" s="2"/>
      <c r="H118" s="2"/>
      <c r="I118" s="2"/>
      <c r="J118" s="2"/>
      <c r="K118" s="6"/>
    </row>
    <row r="119" spans="1:11" s="4" customFormat="1" x14ac:dyDescent="0.25">
      <c r="A119" s="5"/>
      <c r="B119" s="1"/>
      <c r="C119" s="15"/>
      <c r="D119" s="2"/>
      <c r="E119" s="2"/>
      <c r="F119" s="2"/>
      <c r="G119" s="2"/>
      <c r="H119" s="2"/>
      <c r="I119" s="2"/>
      <c r="J119" s="2"/>
      <c r="K119" s="6"/>
    </row>
    <row r="120" spans="1:11" s="4" customFormat="1" x14ac:dyDescent="0.25">
      <c r="A120" s="5"/>
      <c r="B120" s="1"/>
      <c r="C120" s="15"/>
      <c r="D120" s="2"/>
      <c r="E120" s="2"/>
      <c r="F120" s="2"/>
      <c r="G120" s="2"/>
      <c r="H120" s="2"/>
      <c r="I120" s="2"/>
      <c r="J120" s="2"/>
      <c r="K120" s="6"/>
    </row>
    <row r="121" spans="1:11" s="4" customFormat="1" x14ac:dyDescent="0.25">
      <c r="A121" s="5"/>
      <c r="B121" s="1"/>
      <c r="C121" s="15"/>
      <c r="D121" s="2"/>
      <c r="E121" s="2"/>
      <c r="F121" s="2"/>
      <c r="G121" s="2"/>
      <c r="H121" s="2"/>
      <c r="I121" s="2"/>
      <c r="J121" s="2"/>
      <c r="K121" s="6"/>
    </row>
    <row r="122" spans="1:11" s="4" customFormat="1" x14ac:dyDescent="0.25">
      <c r="A122" s="5"/>
      <c r="B122" s="1"/>
      <c r="C122" s="15"/>
      <c r="D122" s="2"/>
      <c r="E122" s="2"/>
      <c r="F122" s="2"/>
      <c r="G122" s="2"/>
      <c r="H122" s="2"/>
      <c r="I122" s="2"/>
      <c r="J122" s="2"/>
      <c r="K122" s="6"/>
    </row>
    <row r="123" spans="1:11" s="4" customFormat="1" x14ac:dyDescent="0.25">
      <c r="A123" s="5"/>
      <c r="B123" s="1"/>
      <c r="C123" s="15"/>
      <c r="D123" s="2"/>
      <c r="E123" s="2"/>
      <c r="F123" s="2"/>
      <c r="G123" s="2"/>
      <c r="H123" s="2"/>
      <c r="I123" s="2"/>
      <c r="J123" s="2"/>
      <c r="K123" s="6"/>
    </row>
    <row r="124" spans="1:11" s="4" customFormat="1" x14ac:dyDescent="0.25">
      <c r="A124" s="5"/>
      <c r="B124" s="1"/>
      <c r="C124" s="15"/>
      <c r="D124" s="2"/>
      <c r="E124" s="2"/>
      <c r="F124" s="2"/>
      <c r="G124" s="2"/>
      <c r="H124" s="2"/>
      <c r="I124" s="2"/>
      <c r="J124" s="2"/>
      <c r="K124" s="6"/>
    </row>
    <row r="125" spans="1:11" s="4" customFormat="1" x14ac:dyDescent="0.25">
      <c r="A125" s="5"/>
      <c r="B125" s="1"/>
      <c r="C125" s="15"/>
      <c r="D125" s="2"/>
      <c r="E125" s="2"/>
      <c r="F125" s="2"/>
      <c r="G125" s="2"/>
      <c r="H125" s="2"/>
      <c r="I125" s="2"/>
      <c r="J125" s="2"/>
      <c r="K125" s="6"/>
    </row>
    <row r="126" spans="1:11" s="4" customFormat="1" x14ac:dyDescent="0.25">
      <c r="A126" s="5"/>
      <c r="B126" s="1"/>
      <c r="C126" s="15"/>
      <c r="D126" s="2"/>
      <c r="E126" s="2"/>
      <c r="F126" s="2"/>
      <c r="G126" s="2"/>
      <c r="H126" s="2"/>
      <c r="I126" s="2"/>
      <c r="J126" s="2"/>
      <c r="K126" s="6"/>
    </row>
    <row r="127" spans="1:11" s="4" customFormat="1" x14ac:dyDescent="0.25">
      <c r="A127" s="5"/>
      <c r="B127" s="1"/>
      <c r="C127" s="15"/>
      <c r="D127" s="2"/>
      <c r="E127" s="2"/>
      <c r="F127" s="2"/>
      <c r="G127" s="2"/>
      <c r="H127" s="2"/>
      <c r="I127" s="2"/>
      <c r="J127" s="2"/>
      <c r="K127" s="6"/>
    </row>
    <row r="128" spans="1:11" s="4" customFormat="1" x14ac:dyDescent="0.25">
      <c r="A128" s="5"/>
      <c r="B128" s="1"/>
      <c r="C128" s="15"/>
      <c r="D128" s="2"/>
      <c r="E128" s="2"/>
      <c r="F128" s="2"/>
      <c r="G128" s="2"/>
      <c r="H128" s="2"/>
      <c r="I128" s="2"/>
      <c r="J128" s="2"/>
      <c r="K128" s="6"/>
    </row>
    <row r="129" spans="1:11" s="4" customFormat="1" x14ac:dyDescent="0.25">
      <c r="A129" s="5"/>
      <c r="B129" s="1"/>
      <c r="C129" s="15"/>
      <c r="D129" s="2"/>
      <c r="E129" s="2"/>
      <c r="F129" s="2"/>
      <c r="G129" s="2"/>
      <c r="H129" s="2"/>
      <c r="I129" s="2"/>
      <c r="J129" s="2"/>
      <c r="K129" s="6"/>
    </row>
    <row r="130" spans="1:11" s="4" customFormat="1" x14ac:dyDescent="0.25">
      <c r="A130" s="5"/>
      <c r="B130" s="1"/>
      <c r="C130" s="15"/>
      <c r="D130" s="2"/>
      <c r="E130" s="2"/>
      <c r="F130" s="2"/>
      <c r="G130" s="2"/>
      <c r="H130" s="2"/>
      <c r="I130" s="2"/>
      <c r="J130" s="2"/>
      <c r="K130" s="6"/>
    </row>
    <row r="131" spans="1:11" s="4" customFormat="1" x14ac:dyDescent="0.25">
      <c r="A131" s="5"/>
      <c r="B131" s="1"/>
      <c r="C131" s="15"/>
      <c r="D131" s="2"/>
      <c r="E131" s="2"/>
      <c r="F131" s="2"/>
      <c r="G131" s="2"/>
      <c r="H131" s="2"/>
      <c r="I131" s="2"/>
      <c r="J131" s="2"/>
      <c r="K131" s="6"/>
    </row>
    <row r="132" spans="1:11" s="4" customFormat="1" x14ac:dyDescent="0.25">
      <c r="A132" s="5"/>
      <c r="B132" s="1"/>
      <c r="C132" s="15"/>
      <c r="D132" s="2"/>
      <c r="E132" s="2"/>
      <c r="F132" s="2"/>
      <c r="G132" s="2"/>
      <c r="H132" s="2"/>
      <c r="I132" s="2"/>
      <c r="J132" s="2"/>
      <c r="K132" s="6"/>
    </row>
    <row r="133" spans="1:11" s="4" customFormat="1" x14ac:dyDescent="0.25">
      <c r="A133" s="5"/>
      <c r="B133" s="1"/>
      <c r="C133" s="15"/>
      <c r="D133" s="2"/>
      <c r="E133" s="2"/>
      <c r="F133" s="2"/>
      <c r="G133" s="2"/>
      <c r="H133" s="2"/>
      <c r="I133" s="2"/>
      <c r="J133" s="2"/>
      <c r="K133" s="6"/>
    </row>
    <row r="134" spans="1:11" s="4" customFormat="1" x14ac:dyDescent="0.25">
      <c r="A134" s="5"/>
      <c r="B134" s="1"/>
      <c r="C134" s="15"/>
      <c r="D134" s="2"/>
      <c r="E134" s="2"/>
      <c r="F134" s="2"/>
      <c r="G134" s="2"/>
      <c r="H134" s="2"/>
      <c r="I134" s="2"/>
      <c r="J134" s="2"/>
      <c r="K134" s="6"/>
    </row>
    <row r="135" spans="1:11" s="4" customFormat="1" x14ac:dyDescent="0.25">
      <c r="A135" s="5"/>
      <c r="B135" s="1"/>
      <c r="C135" s="15"/>
      <c r="D135" s="2"/>
      <c r="E135" s="2"/>
      <c r="F135" s="2"/>
      <c r="G135" s="2"/>
      <c r="H135" s="2"/>
      <c r="I135" s="2"/>
      <c r="J135" s="2"/>
      <c r="K135" s="6"/>
    </row>
    <row r="136" spans="1:11" s="4" customFormat="1" x14ac:dyDescent="0.25">
      <c r="A136" s="5"/>
      <c r="B136" s="1"/>
      <c r="C136" s="15"/>
      <c r="D136" s="2"/>
      <c r="E136" s="2"/>
      <c r="F136" s="2"/>
      <c r="G136" s="2"/>
      <c r="H136" s="2"/>
      <c r="I136" s="2"/>
      <c r="J136" s="2"/>
      <c r="K136" s="6"/>
    </row>
    <row r="137" spans="1:11" s="4" customFormat="1" x14ac:dyDescent="0.25">
      <c r="A137" s="5"/>
      <c r="B137" s="1"/>
      <c r="C137" s="15"/>
      <c r="D137" s="2"/>
      <c r="E137" s="2"/>
      <c r="F137" s="2"/>
      <c r="G137" s="2"/>
      <c r="H137" s="2"/>
      <c r="I137" s="2"/>
      <c r="J137" s="2"/>
      <c r="K137" s="6"/>
    </row>
    <row r="138" spans="1:11" s="4" customFormat="1" x14ac:dyDescent="0.25">
      <c r="A138" s="5"/>
      <c r="B138" s="1"/>
      <c r="C138" s="15"/>
      <c r="D138" s="2"/>
      <c r="E138" s="2"/>
      <c r="F138" s="2"/>
      <c r="G138" s="2"/>
      <c r="H138" s="2"/>
      <c r="I138" s="2"/>
      <c r="J138" s="2"/>
      <c r="K138" s="6"/>
    </row>
    <row r="139" spans="1:11" s="4" customFormat="1" x14ac:dyDescent="0.25">
      <c r="A139" s="5"/>
      <c r="B139" s="1"/>
      <c r="C139" s="15"/>
      <c r="D139" s="2"/>
      <c r="E139" s="2"/>
      <c r="F139" s="2"/>
      <c r="G139" s="2"/>
      <c r="H139" s="2"/>
      <c r="I139" s="2"/>
      <c r="J139" s="2"/>
      <c r="K139" s="6"/>
    </row>
    <row r="140" spans="1:11" s="4" customFormat="1" x14ac:dyDescent="0.25">
      <c r="A140" s="5"/>
      <c r="B140" s="1"/>
      <c r="C140" s="15"/>
      <c r="D140" s="2"/>
      <c r="E140" s="2"/>
      <c r="F140" s="2"/>
      <c r="G140" s="2"/>
      <c r="H140" s="2"/>
      <c r="I140" s="2"/>
      <c r="J140" s="2"/>
      <c r="K140" s="6"/>
    </row>
    <row r="141" spans="1:11" s="4" customFormat="1" x14ac:dyDescent="0.25">
      <c r="A141" s="5"/>
      <c r="B141" s="1"/>
      <c r="C141" s="15"/>
      <c r="D141" s="2"/>
      <c r="E141" s="2"/>
      <c r="F141" s="2"/>
      <c r="G141" s="2"/>
      <c r="H141" s="2"/>
      <c r="I141" s="2"/>
      <c r="J141" s="2"/>
      <c r="K141" s="6"/>
    </row>
    <row r="142" spans="1:11" s="4" customFormat="1" x14ac:dyDescent="0.25">
      <c r="A142" s="5"/>
      <c r="B142" s="1"/>
      <c r="C142" s="15"/>
      <c r="D142" s="2"/>
      <c r="E142" s="2"/>
      <c r="F142" s="2"/>
      <c r="G142" s="2"/>
      <c r="H142" s="2"/>
      <c r="I142" s="2"/>
      <c r="J142" s="2"/>
      <c r="K142" s="6"/>
    </row>
    <row r="143" spans="1:11" s="4" customFormat="1" x14ac:dyDescent="0.25">
      <c r="A143" s="5"/>
      <c r="B143" s="1"/>
      <c r="C143" s="15"/>
      <c r="D143" s="2"/>
      <c r="E143" s="2"/>
      <c r="F143" s="2"/>
      <c r="G143" s="2"/>
      <c r="H143" s="2"/>
      <c r="I143" s="2"/>
      <c r="J143" s="2"/>
      <c r="K143" s="6"/>
    </row>
    <row r="144" spans="1:11" s="4" customFormat="1" x14ac:dyDescent="0.25">
      <c r="A144" s="5"/>
      <c r="B144" s="1"/>
      <c r="C144" s="15"/>
      <c r="D144" s="2"/>
      <c r="E144" s="2"/>
      <c r="F144" s="2"/>
      <c r="G144" s="2"/>
      <c r="H144" s="2"/>
      <c r="I144" s="2"/>
      <c r="J144" s="2"/>
      <c r="K144" s="6"/>
    </row>
    <row r="145" spans="1:11" s="4" customFormat="1" x14ac:dyDescent="0.25">
      <c r="A145" s="5"/>
      <c r="B145" s="1"/>
      <c r="C145" s="15"/>
      <c r="D145" s="2"/>
      <c r="E145" s="2"/>
      <c r="F145" s="2"/>
      <c r="G145" s="2"/>
      <c r="H145" s="2"/>
      <c r="I145" s="2"/>
      <c r="J145" s="2"/>
      <c r="K145" s="6"/>
    </row>
    <row r="146" spans="1:11" s="4" customFormat="1" x14ac:dyDescent="0.25">
      <c r="A146" s="5"/>
      <c r="B146" s="1"/>
      <c r="C146" s="15"/>
      <c r="D146" s="2"/>
      <c r="E146" s="2"/>
      <c r="F146" s="2"/>
      <c r="G146" s="2"/>
      <c r="H146" s="2"/>
      <c r="I146" s="2"/>
      <c r="J146" s="2"/>
      <c r="K146" s="6"/>
    </row>
    <row r="147" spans="1:11" s="4" customFormat="1" x14ac:dyDescent="0.25">
      <c r="A147" s="5"/>
      <c r="B147" s="1"/>
      <c r="C147" s="15"/>
      <c r="D147" s="2"/>
      <c r="E147" s="2"/>
      <c r="F147" s="2"/>
      <c r="G147" s="2"/>
      <c r="H147" s="2"/>
      <c r="I147" s="2"/>
      <c r="J147" s="2"/>
      <c r="K147" s="6"/>
    </row>
    <row r="148" spans="1:11" s="4" customFormat="1" x14ac:dyDescent="0.25">
      <c r="A148" s="5"/>
      <c r="B148" s="1"/>
      <c r="C148" s="15"/>
      <c r="D148" s="2"/>
      <c r="E148" s="2"/>
      <c r="F148" s="2"/>
      <c r="G148" s="2"/>
      <c r="H148" s="2"/>
      <c r="I148" s="2"/>
      <c r="J148" s="2"/>
      <c r="K148" s="6"/>
    </row>
    <row r="149" spans="1:11" s="4" customFormat="1" x14ac:dyDescent="0.25">
      <c r="A149" s="5"/>
      <c r="B149" s="1"/>
      <c r="C149" s="15"/>
      <c r="D149" s="2"/>
      <c r="E149" s="2"/>
      <c r="F149" s="2"/>
      <c r="G149" s="2"/>
      <c r="H149" s="2"/>
      <c r="I149" s="2"/>
      <c r="J149" s="2"/>
      <c r="K149" s="6"/>
    </row>
    <row r="150" spans="1:11" s="4" customFormat="1" x14ac:dyDescent="0.25">
      <c r="A150" s="5"/>
      <c r="B150" s="1"/>
      <c r="C150" s="15"/>
      <c r="D150" s="2"/>
      <c r="E150" s="2"/>
      <c r="F150" s="2"/>
      <c r="G150" s="2"/>
      <c r="H150" s="2"/>
      <c r="I150" s="2"/>
      <c r="J150" s="2"/>
      <c r="K150" s="6"/>
    </row>
    <row r="151" spans="1:11" s="4" customFormat="1" x14ac:dyDescent="0.25">
      <c r="A151" s="5"/>
      <c r="B151" s="1"/>
      <c r="C151" s="15"/>
      <c r="D151" s="2"/>
      <c r="E151" s="2"/>
      <c r="F151" s="2"/>
      <c r="G151" s="2"/>
      <c r="H151" s="2"/>
      <c r="I151" s="2"/>
      <c r="J151" s="2"/>
      <c r="K151" s="6"/>
    </row>
    <row r="152" spans="1:11" s="4" customFormat="1" x14ac:dyDescent="0.25">
      <c r="A152" s="5"/>
      <c r="B152" s="1"/>
      <c r="C152" s="15"/>
      <c r="D152" s="2"/>
      <c r="E152" s="2"/>
      <c r="F152" s="2"/>
      <c r="G152" s="2"/>
      <c r="H152" s="2"/>
      <c r="I152" s="2"/>
      <c r="J152" s="2"/>
      <c r="K152" s="6"/>
    </row>
    <row r="153" spans="1:11" s="4" customFormat="1" x14ac:dyDescent="0.25">
      <c r="A153" s="5"/>
      <c r="B153" s="1"/>
      <c r="C153" s="15"/>
      <c r="D153" s="2"/>
      <c r="E153" s="2"/>
      <c r="F153" s="2"/>
      <c r="G153" s="2"/>
      <c r="H153" s="2"/>
      <c r="I153" s="2"/>
      <c r="J153" s="2"/>
      <c r="K153" s="6"/>
    </row>
    <row r="154" spans="1:11" s="4" customFormat="1" x14ac:dyDescent="0.25">
      <c r="A154" s="5"/>
      <c r="B154" s="1"/>
      <c r="C154" s="15"/>
      <c r="D154" s="2"/>
      <c r="E154" s="2"/>
      <c r="F154" s="2"/>
      <c r="G154" s="2"/>
      <c r="H154" s="2"/>
      <c r="I154" s="2"/>
      <c r="J154" s="2"/>
      <c r="K154" s="6"/>
    </row>
    <row r="155" spans="1:11" s="4" customFormat="1" x14ac:dyDescent="0.25">
      <c r="A155" s="5"/>
      <c r="B155" s="1"/>
      <c r="C155" s="15"/>
      <c r="D155" s="2"/>
      <c r="E155" s="2"/>
      <c r="F155" s="2"/>
      <c r="G155" s="2"/>
      <c r="H155" s="2"/>
      <c r="I155" s="2"/>
      <c r="J155" s="2"/>
      <c r="K155" s="6"/>
    </row>
    <row r="156" spans="1:11" s="4" customFormat="1" x14ac:dyDescent="0.25">
      <c r="A156" s="5"/>
      <c r="B156" s="1"/>
      <c r="C156" s="15"/>
      <c r="D156" s="2"/>
      <c r="E156" s="2"/>
      <c r="F156" s="2"/>
      <c r="G156" s="2"/>
      <c r="H156" s="2"/>
      <c r="I156" s="2"/>
      <c r="J156" s="2"/>
      <c r="K156" s="6"/>
    </row>
    <row r="157" spans="1:11" s="4" customFormat="1" x14ac:dyDescent="0.25">
      <c r="A157" s="5"/>
      <c r="B157" s="1"/>
      <c r="C157" s="15"/>
      <c r="D157" s="2"/>
      <c r="E157" s="2"/>
      <c r="F157" s="2"/>
      <c r="G157" s="2"/>
      <c r="H157" s="2"/>
      <c r="I157" s="2"/>
      <c r="J157" s="2"/>
      <c r="K157" s="6"/>
    </row>
    <row r="158" spans="1:11" s="4" customFormat="1" x14ac:dyDescent="0.25">
      <c r="A158" s="5"/>
      <c r="B158" s="1"/>
      <c r="C158" s="15"/>
      <c r="D158" s="2"/>
      <c r="E158" s="2"/>
      <c r="F158" s="2"/>
      <c r="G158" s="2"/>
      <c r="H158" s="2"/>
      <c r="I158" s="2"/>
      <c r="J158" s="2"/>
      <c r="K158" s="6"/>
    </row>
    <row r="159" spans="1:11" s="4" customFormat="1" x14ac:dyDescent="0.25">
      <c r="A159" s="5"/>
      <c r="B159" s="1"/>
      <c r="C159" s="15"/>
      <c r="D159" s="2"/>
      <c r="E159" s="2"/>
      <c r="F159" s="2"/>
      <c r="G159" s="2"/>
      <c r="H159" s="2"/>
      <c r="I159" s="2"/>
      <c r="J159" s="2"/>
      <c r="K159" s="6"/>
    </row>
    <row r="160" spans="1:11" s="4" customFormat="1" x14ac:dyDescent="0.25">
      <c r="A160" s="5"/>
      <c r="B160" s="1"/>
      <c r="C160" s="15"/>
      <c r="D160" s="2"/>
      <c r="E160" s="2"/>
      <c r="F160" s="2"/>
      <c r="G160" s="2"/>
      <c r="H160" s="2"/>
      <c r="I160" s="2"/>
      <c r="J160" s="2"/>
      <c r="K160" s="6"/>
    </row>
    <row r="161" spans="1:11" s="4" customFormat="1" x14ac:dyDescent="0.25">
      <c r="A161" s="5"/>
      <c r="B161" s="1"/>
      <c r="C161" s="15"/>
      <c r="D161" s="2"/>
      <c r="E161" s="2"/>
      <c r="F161" s="2"/>
      <c r="G161" s="2"/>
      <c r="H161" s="2"/>
      <c r="I161" s="2"/>
      <c r="J161" s="2"/>
      <c r="K161" s="6"/>
    </row>
    <row r="162" spans="1:11" s="4" customFormat="1" x14ac:dyDescent="0.25">
      <c r="A162" s="5"/>
      <c r="B162" s="1"/>
      <c r="C162" s="15"/>
      <c r="D162" s="2"/>
      <c r="E162" s="2"/>
      <c r="F162" s="2"/>
      <c r="G162" s="2"/>
      <c r="H162" s="2"/>
      <c r="I162" s="2"/>
      <c r="J162" s="2"/>
      <c r="K162" s="6"/>
    </row>
    <row r="163" spans="1:11" s="4" customFormat="1" x14ac:dyDescent="0.25">
      <c r="A163" s="5"/>
      <c r="B163" s="1"/>
      <c r="C163" s="15"/>
      <c r="D163" s="2"/>
      <c r="E163" s="2"/>
      <c r="F163" s="2"/>
      <c r="G163" s="2"/>
      <c r="H163" s="2"/>
      <c r="I163" s="2"/>
      <c r="J163" s="2"/>
      <c r="K163" s="6"/>
    </row>
    <row r="164" spans="1:11" s="4" customFormat="1" x14ac:dyDescent="0.25">
      <c r="A164" s="5"/>
      <c r="B164" s="1"/>
      <c r="C164" s="15"/>
      <c r="D164" s="2"/>
      <c r="E164" s="2"/>
      <c r="F164" s="2"/>
      <c r="G164" s="2"/>
      <c r="H164" s="2"/>
      <c r="I164" s="2"/>
      <c r="J164" s="2"/>
      <c r="K164" s="6"/>
    </row>
    <row r="165" spans="1:11" s="4" customFormat="1" x14ac:dyDescent="0.25">
      <c r="A165" s="5"/>
      <c r="B165" s="1"/>
      <c r="C165" s="15"/>
      <c r="D165" s="2"/>
      <c r="E165" s="2"/>
      <c r="F165" s="2"/>
      <c r="G165" s="2"/>
      <c r="H165" s="2"/>
      <c r="I165" s="2"/>
      <c r="J165" s="2"/>
      <c r="K165" s="6"/>
    </row>
    <row r="166" spans="1:11" s="4" customFormat="1" x14ac:dyDescent="0.25">
      <c r="A166" s="5"/>
      <c r="B166" s="1"/>
      <c r="C166" s="15"/>
      <c r="D166" s="2"/>
      <c r="E166" s="2"/>
      <c r="F166" s="2"/>
      <c r="G166" s="2"/>
      <c r="H166" s="2"/>
      <c r="I166" s="2"/>
      <c r="J166" s="2"/>
      <c r="K166" s="6"/>
    </row>
    <row r="167" spans="1:11" s="4" customFormat="1" x14ac:dyDescent="0.25">
      <c r="A167" s="5"/>
      <c r="B167" s="1"/>
      <c r="C167" s="15"/>
      <c r="D167" s="2"/>
      <c r="E167" s="2"/>
      <c r="F167" s="2"/>
      <c r="G167" s="2"/>
      <c r="H167" s="2"/>
      <c r="I167" s="2"/>
      <c r="J167" s="2"/>
      <c r="K167" s="6"/>
    </row>
    <row r="168" spans="1:11" s="4" customFormat="1" x14ac:dyDescent="0.25">
      <c r="A168" s="5"/>
      <c r="B168" s="1"/>
      <c r="C168" s="15"/>
      <c r="D168" s="2"/>
      <c r="E168" s="2"/>
      <c r="F168" s="2"/>
      <c r="G168" s="2"/>
      <c r="H168" s="2"/>
      <c r="I168" s="2"/>
      <c r="J168" s="2"/>
      <c r="K168" s="6"/>
    </row>
    <row r="169" spans="1:11" s="4" customFormat="1" x14ac:dyDescent="0.25">
      <c r="A169" s="5"/>
      <c r="B169" s="1"/>
      <c r="C169" s="15"/>
      <c r="D169" s="2"/>
      <c r="E169" s="2"/>
      <c r="F169" s="2"/>
      <c r="G169" s="2"/>
      <c r="H169" s="2"/>
      <c r="I169" s="2"/>
      <c r="J169" s="2"/>
      <c r="K169" s="6"/>
    </row>
    <row r="170" spans="1:11" s="4" customFormat="1" x14ac:dyDescent="0.25">
      <c r="A170" s="5"/>
      <c r="B170" s="1"/>
      <c r="C170" s="15"/>
      <c r="D170" s="2"/>
      <c r="E170" s="2"/>
      <c r="F170" s="2"/>
      <c r="G170" s="2"/>
      <c r="H170" s="2"/>
      <c r="I170" s="2"/>
      <c r="J170" s="2"/>
      <c r="K170" s="6"/>
    </row>
    <row r="171" spans="1:11" s="4" customFormat="1" x14ac:dyDescent="0.25">
      <c r="A171" s="5"/>
      <c r="B171" s="1"/>
      <c r="C171" s="15"/>
      <c r="D171" s="2"/>
      <c r="E171" s="2"/>
      <c r="F171" s="2"/>
      <c r="G171" s="2"/>
      <c r="H171" s="2"/>
      <c r="I171" s="2"/>
      <c r="J171" s="2"/>
      <c r="K171" s="6"/>
    </row>
    <row r="172" spans="1:11" s="4" customFormat="1" x14ac:dyDescent="0.25">
      <c r="A172" s="5"/>
      <c r="B172" s="1"/>
      <c r="C172" s="15"/>
      <c r="D172" s="2"/>
      <c r="E172" s="2"/>
      <c r="F172" s="2"/>
      <c r="G172" s="2"/>
      <c r="H172" s="2"/>
      <c r="I172" s="2"/>
      <c r="J172" s="2"/>
      <c r="K172" s="6"/>
    </row>
    <row r="173" spans="1:11" s="4" customFormat="1" x14ac:dyDescent="0.25">
      <c r="A173" s="5"/>
      <c r="B173" s="1"/>
      <c r="C173" s="15"/>
      <c r="D173" s="2"/>
      <c r="E173" s="2"/>
      <c r="F173" s="2"/>
      <c r="G173" s="2"/>
      <c r="H173" s="2"/>
      <c r="I173" s="2"/>
      <c r="J173" s="2"/>
      <c r="K173" s="6"/>
    </row>
    <row r="174" spans="1:11" s="4" customFormat="1" x14ac:dyDescent="0.25">
      <c r="A174" s="5"/>
      <c r="B174" s="1"/>
      <c r="C174" s="15"/>
      <c r="D174" s="2"/>
      <c r="E174" s="2"/>
      <c r="F174" s="2"/>
      <c r="G174" s="2"/>
      <c r="H174" s="2"/>
      <c r="I174" s="2"/>
      <c r="J174" s="2"/>
      <c r="K174" s="6"/>
    </row>
    <row r="175" spans="1:11" s="4" customFormat="1" x14ac:dyDescent="0.25">
      <c r="A175" s="5"/>
      <c r="B175" s="1"/>
      <c r="C175" s="15"/>
      <c r="D175" s="2"/>
      <c r="E175" s="2"/>
      <c r="F175" s="2"/>
      <c r="G175" s="2"/>
      <c r="H175" s="2"/>
      <c r="I175" s="2"/>
      <c r="J175" s="2"/>
      <c r="K175" s="6"/>
    </row>
    <row r="176" spans="1:11" s="4" customFormat="1" x14ac:dyDescent="0.25">
      <c r="A176" s="5"/>
      <c r="B176" s="1"/>
      <c r="C176" s="15"/>
      <c r="D176" s="2"/>
      <c r="E176" s="2"/>
      <c r="F176" s="2"/>
      <c r="G176" s="2"/>
      <c r="H176" s="2"/>
      <c r="I176" s="2"/>
      <c r="J176" s="2"/>
      <c r="K176" s="6"/>
    </row>
    <row r="177" spans="1:11" s="4" customFormat="1" x14ac:dyDescent="0.25">
      <c r="A177" s="5"/>
      <c r="B177" s="1"/>
      <c r="C177" s="15"/>
      <c r="D177" s="2"/>
      <c r="E177" s="2"/>
      <c r="F177" s="2"/>
      <c r="G177" s="2"/>
      <c r="H177" s="2"/>
      <c r="I177" s="2"/>
      <c r="J177" s="2"/>
      <c r="K177" s="6"/>
    </row>
    <row r="178" spans="1:11" s="4" customFormat="1" x14ac:dyDescent="0.25">
      <c r="A178" s="5"/>
      <c r="B178" s="1"/>
      <c r="C178" s="15"/>
      <c r="D178" s="2"/>
      <c r="E178" s="2"/>
      <c r="F178" s="2"/>
      <c r="G178" s="2"/>
      <c r="H178" s="2"/>
      <c r="I178" s="2"/>
      <c r="J178" s="2"/>
      <c r="K178" s="6"/>
    </row>
    <row r="179" spans="1:11" s="4" customFormat="1" x14ac:dyDescent="0.25">
      <c r="A179" s="5"/>
      <c r="B179" s="1"/>
      <c r="C179" s="15"/>
      <c r="D179" s="2"/>
      <c r="E179" s="2"/>
      <c r="F179" s="2"/>
      <c r="G179" s="2"/>
      <c r="H179" s="2"/>
      <c r="I179" s="2"/>
      <c r="J179" s="2"/>
      <c r="K179" s="6"/>
    </row>
    <row r="180" spans="1:11" s="4" customFormat="1" x14ac:dyDescent="0.25">
      <c r="A180" s="5"/>
      <c r="B180" s="1"/>
      <c r="C180" s="15"/>
      <c r="D180" s="2"/>
      <c r="E180" s="2"/>
      <c r="F180" s="2"/>
      <c r="G180" s="2"/>
      <c r="H180" s="2"/>
      <c r="I180" s="2"/>
      <c r="J180" s="2"/>
      <c r="K180" s="6"/>
    </row>
    <row r="181" spans="1:11" s="4" customFormat="1" x14ac:dyDescent="0.25">
      <c r="A181" s="5"/>
      <c r="B181" s="1"/>
      <c r="C181" s="15"/>
      <c r="D181" s="2"/>
      <c r="E181" s="2"/>
      <c r="F181" s="2"/>
      <c r="G181" s="2"/>
      <c r="H181" s="2"/>
      <c r="I181" s="2"/>
      <c r="J181" s="2"/>
      <c r="K181" s="6"/>
    </row>
    <row r="182" spans="1:11" s="4" customFormat="1" x14ac:dyDescent="0.25">
      <c r="A182" s="5"/>
      <c r="B182" s="1"/>
      <c r="C182" s="15"/>
      <c r="D182" s="2"/>
      <c r="E182" s="2"/>
      <c r="F182" s="2"/>
      <c r="G182" s="2"/>
      <c r="H182" s="2"/>
      <c r="I182" s="2"/>
      <c r="J182" s="2"/>
      <c r="K182" s="6"/>
    </row>
    <row r="183" spans="1:11" s="4" customFormat="1" x14ac:dyDescent="0.25">
      <c r="A183" s="5"/>
      <c r="B183" s="1"/>
      <c r="C183" s="15"/>
      <c r="D183" s="2"/>
      <c r="E183" s="2"/>
      <c r="F183" s="2"/>
      <c r="G183" s="2"/>
      <c r="H183" s="2"/>
      <c r="I183" s="2"/>
      <c r="J183" s="2"/>
      <c r="K183" s="6"/>
    </row>
    <row r="184" spans="1:11" s="4" customFormat="1" x14ac:dyDescent="0.25">
      <c r="A184" s="5"/>
      <c r="B184" s="1"/>
      <c r="C184" s="15"/>
      <c r="D184" s="2"/>
      <c r="E184" s="2"/>
      <c r="F184" s="2"/>
      <c r="G184" s="2"/>
      <c r="H184" s="2"/>
      <c r="I184" s="2"/>
      <c r="J184" s="2"/>
      <c r="K184" s="6"/>
    </row>
    <row r="185" spans="1:11" s="4" customFormat="1" x14ac:dyDescent="0.25">
      <c r="A185" s="5"/>
      <c r="B185" s="1"/>
      <c r="C185" s="15"/>
      <c r="D185" s="2"/>
      <c r="E185" s="2"/>
      <c r="F185" s="2"/>
      <c r="G185" s="2"/>
      <c r="H185" s="2"/>
      <c r="I185" s="2"/>
      <c r="J185" s="2"/>
      <c r="K185" s="6"/>
    </row>
    <row r="186" spans="1:11" s="4" customFormat="1" x14ac:dyDescent="0.25">
      <c r="A186" s="5"/>
      <c r="B186" s="1"/>
      <c r="C186" s="15"/>
      <c r="D186" s="2"/>
      <c r="E186" s="2"/>
      <c r="F186" s="2"/>
      <c r="G186" s="2"/>
      <c r="H186" s="2"/>
      <c r="I186" s="2"/>
      <c r="J186" s="2"/>
      <c r="K186" s="6"/>
    </row>
    <row r="187" spans="1:11" s="4" customFormat="1" x14ac:dyDescent="0.25">
      <c r="A187" s="5"/>
      <c r="B187" s="1"/>
      <c r="C187" s="15"/>
      <c r="D187" s="2"/>
      <c r="E187" s="2"/>
      <c r="F187" s="2"/>
      <c r="G187" s="2"/>
      <c r="H187" s="2"/>
      <c r="I187" s="2"/>
      <c r="J187" s="2"/>
      <c r="K187" s="6"/>
    </row>
    <row r="188" spans="1:11" s="4" customFormat="1" x14ac:dyDescent="0.25">
      <c r="A188" s="5"/>
      <c r="B188" s="1"/>
      <c r="C188" s="15"/>
      <c r="D188" s="2"/>
      <c r="E188" s="2"/>
      <c r="F188" s="2"/>
      <c r="G188" s="2"/>
      <c r="H188" s="2"/>
      <c r="I188" s="2"/>
      <c r="J188" s="2"/>
      <c r="K188" s="6"/>
    </row>
    <row r="189" spans="1:11" s="4" customFormat="1" x14ac:dyDescent="0.25">
      <c r="A189" s="5"/>
      <c r="B189" s="1"/>
      <c r="C189" s="15"/>
      <c r="D189" s="2"/>
      <c r="E189" s="2"/>
      <c r="F189" s="2"/>
      <c r="G189" s="2"/>
      <c r="H189" s="2"/>
      <c r="I189" s="2"/>
      <c r="J189" s="2"/>
      <c r="K189" s="6"/>
    </row>
    <row r="190" spans="1:11" s="4" customFormat="1" x14ac:dyDescent="0.25">
      <c r="A190" s="5"/>
      <c r="B190" s="1"/>
      <c r="C190" s="15"/>
      <c r="D190" s="2"/>
      <c r="E190" s="2"/>
      <c r="F190" s="2"/>
      <c r="G190" s="2"/>
      <c r="H190" s="2"/>
      <c r="I190" s="2"/>
      <c r="J190" s="2"/>
      <c r="K190" s="6"/>
    </row>
    <row r="191" spans="1:11" s="4" customFormat="1" x14ac:dyDescent="0.25">
      <c r="A191" s="5"/>
      <c r="B191" s="1"/>
      <c r="C191" s="15"/>
      <c r="D191" s="2"/>
      <c r="E191" s="2"/>
      <c r="F191" s="2"/>
      <c r="G191" s="2"/>
      <c r="H191" s="2"/>
      <c r="I191" s="2"/>
      <c r="J191" s="2"/>
      <c r="K191" s="6"/>
    </row>
    <row r="192" spans="1:11" s="4" customFormat="1" x14ac:dyDescent="0.25">
      <c r="A192" s="5"/>
      <c r="B192" s="1"/>
      <c r="C192" s="15"/>
      <c r="D192" s="2"/>
      <c r="E192" s="2"/>
      <c r="F192" s="2"/>
      <c r="G192" s="2"/>
      <c r="H192" s="2"/>
      <c r="I192" s="2"/>
      <c r="J192" s="2"/>
      <c r="K192" s="6"/>
    </row>
    <row r="193" spans="1:11" s="4" customFormat="1" x14ac:dyDescent="0.25">
      <c r="A193" s="5"/>
      <c r="B193" s="1"/>
      <c r="C193" s="15"/>
      <c r="D193" s="2"/>
      <c r="E193" s="2"/>
      <c r="F193" s="2"/>
      <c r="G193" s="2"/>
      <c r="H193" s="2"/>
      <c r="I193" s="2"/>
      <c r="J193" s="2"/>
      <c r="K193" s="6"/>
    </row>
    <row r="194" spans="1:11" s="4" customFormat="1" x14ac:dyDescent="0.25">
      <c r="A194" s="5"/>
      <c r="B194" s="1"/>
      <c r="C194" s="15"/>
      <c r="D194" s="2"/>
      <c r="E194" s="2"/>
      <c r="F194" s="2"/>
      <c r="G194" s="2"/>
      <c r="H194" s="2"/>
      <c r="I194" s="2"/>
      <c r="J194" s="2"/>
      <c r="K194" s="6"/>
    </row>
    <row r="195" spans="1:11" s="4" customFormat="1" x14ac:dyDescent="0.25">
      <c r="A195" s="5"/>
      <c r="B195" s="1"/>
      <c r="C195" s="15"/>
      <c r="D195" s="2"/>
      <c r="E195" s="2"/>
      <c r="F195" s="2"/>
      <c r="G195" s="2"/>
      <c r="H195" s="2"/>
      <c r="I195" s="2"/>
      <c r="J195" s="2"/>
      <c r="K195" s="6"/>
    </row>
    <row r="196" spans="1:11" s="4" customFormat="1" x14ac:dyDescent="0.25">
      <c r="A196" s="5"/>
      <c r="B196" s="1"/>
      <c r="C196" s="15"/>
      <c r="D196" s="2"/>
      <c r="E196" s="2"/>
      <c r="F196" s="2"/>
      <c r="G196" s="2"/>
      <c r="H196" s="2"/>
      <c r="I196" s="2"/>
      <c r="J196" s="2"/>
      <c r="K196" s="6"/>
    </row>
    <row r="197" spans="1:11" s="4" customFormat="1" x14ac:dyDescent="0.25">
      <c r="A197" s="5"/>
      <c r="B197" s="1"/>
      <c r="C197" s="15"/>
      <c r="D197" s="2"/>
      <c r="E197" s="2"/>
      <c r="F197" s="2"/>
      <c r="G197" s="2"/>
      <c r="H197" s="2"/>
      <c r="I197" s="2"/>
      <c r="J197" s="2"/>
      <c r="K197" s="6"/>
    </row>
    <row r="198" spans="1:11" s="4" customFormat="1" x14ac:dyDescent="0.25">
      <c r="A198" s="5"/>
      <c r="B198" s="1"/>
      <c r="C198" s="15"/>
      <c r="D198" s="2"/>
      <c r="E198" s="2"/>
      <c r="F198" s="2"/>
      <c r="G198" s="2"/>
      <c r="H198" s="2"/>
      <c r="I198" s="2"/>
      <c r="J198" s="2"/>
      <c r="K198" s="6"/>
    </row>
    <row r="199" spans="1:11" s="4" customFormat="1" x14ac:dyDescent="0.25">
      <c r="A199" s="5"/>
      <c r="B199" s="1"/>
      <c r="C199" s="15"/>
      <c r="D199" s="2"/>
      <c r="E199" s="2"/>
      <c r="F199" s="2"/>
      <c r="G199" s="2"/>
      <c r="H199" s="2"/>
      <c r="I199" s="2"/>
      <c r="J199" s="2"/>
      <c r="K199" s="6"/>
    </row>
    <row r="200" spans="1:11" s="4" customFormat="1" x14ac:dyDescent="0.25">
      <c r="A200" s="5"/>
      <c r="B200" s="1"/>
      <c r="C200" s="15"/>
      <c r="D200" s="2"/>
      <c r="E200" s="2"/>
      <c r="F200" s="2"/>
      <c r="G200" s="2"/>
      <c r="H200" s="2"/>
      <c r="I200" s="2"/>
      <c r="J200" s="2"/>
      <c r="K200" s="6"/>
    </row>
    <row r="201" spans="1:11" s="4" customFormat="1" x14ac:dyDescent="0.25">
      <c r="A201" s="5"/>
      <c r="B201" s="1"/>
      <c r="C201" s="15"/>
      <c r="D201" s="2"/>
      <c r="E201" s="2"/>
      <c r="F201" s="2"/>
      <c r="G201" s="2"/>
      <c r="H201" s="2"/>
      <c r="I201" s="2"/>
      <c r="J201" s="2"/>
      <c r="K201" s="6"/>
    </row>
    <row r="202" spans="1:11" s="4" customFormat="1" x14ac:dyDescent="0.25">
      <c r="A202" s="5"/>
      <c r="B202" s="1"/>
      <c r="C202" s="15"/>
      <c r="D202" s="2"/>
      <c r="E202" s="2"/>
      <c r="F202" s="2"/>
      <c r="G202" s="2"/>
      <c r="H202" s="2"/>
      <c r="I202" s="2"/>
      <c r="J202" s="2"/>
      <c r="K202" s="6"/>
    </row>
    <row r="203" spans="1:11" s="4" customFormat="1" x14ac:dyDescent="0.25">
      <c r="A203" s="5"/>
      <c r="B203" s="1"/>
      <c r="C203" s="15"/>
      <c r="D203" s="2"/>
      <c r="E203" s="2"/>
      <c r="F203" s="2"/>
      <c r="G203" s="2"/>
      <c r="H203" s="2"/>
      <c r="I203" s="2"/>
      <c r="J203" s="2"/>
      <c r="K203" s="6"/>
    </row>
    <row r="204" spans="1:11" s="4" customFormat="1" x14ac:dyDescent="0.25">
      <c r="A204" s="5"/>
      <c r="B204" s="1"/>
      <c r="C204" s="15"/>
      <c r="D204" s="2"/>
      <c r="E204" s="2"/>
      <c r="F204" s="2"/>
      <c r="G204" s="2"/>
      <c r="H204" s="2"/>
      <c r="I204" s="2"/>
      <c r="J204" s="2"/>
      <c r="K204" s="6"/>
    </row>
    <row r="205" spans="1:11" s="4" customFormat="1" x14ac:dyDescent="0.25">
      <c r="A205" s="5"/>
      <c r="B205" s="1"/>
      <c r="C205" s="15"/>
      <c r="D205" s="2"/>
      <c r="E205" s="2"/>
      <c r="F205" s="2"/>
      <c r="G205" s="2"/>
      <c r="H205" s="2"/>
      <c r="I205" s="2"/>
      <c r="J205" s="2"/>
      <c r="K205" s="6"/>
    </row>
    <row r="206" spans="1:11" s="4" customFormat="1" x14ac:dyDescent="0.25">
      <c r="A206" s="5"/>
      <c r="B206" s="1"/>
      <c r="C206" s="15"/>
      <c r="D206" s="2"/>
      <c r="E206" s="2"/>
      <c r="F206" s="2"/>
      <c r="G206" s="2"/>
      <c r="H206" s="2"/>
      <c r="I206" s="2"/>
      <c r="J206" s="2"/>
      <c r="K206" s="6"/>
    </row>
    <row r="207" spans="1:11" s="4" customFormat="1" x14ac:dyDescent="0.25">
      <c r="A207" s="5"/>
      <c r="B207" s="1"/>
      <c r="C207" s="15"/>
      <c r="D207" s="2"/>
      <c r="E207" s="2"/>
      <c r="F207" s="2"/>
      <c r="G207" s="2"/>
      <c r="H207" s="2"/>
      <c r="I207" s="2"/>
      <c r="J207" s="2"/>
      <c r="K207" s="6"/>
    </row>
    <row r="208" spans="1:11" s="4" customFormat="1" x14ac:dyDescent="0.25">
      <c r="A208" s="5"/>
      <c r="B208" s="1"/>
      <c r="C208" s="15"/>
      <c r="D208" s="2"/>
      <c r="E208" s="2"/>
      <c r="F208" s="2"/>
      <c r="G208" s="2"/>
      <c r="H208" s="2"/>
      <c r="I208" s="2"/>
      <c r="J208" s="2"/>
      <c r="K208" s="6"/>
    </row>
    <row r="209" spans="1:11" s="4" customFormat="1" x14ac:dyDescent="0.25">
      <c r="A209" s="5"/>
      <c r="B209" s="1"/>
      <c r="C209" s="15"/>
      <c r="D209" s="2"/>
      <c r="E209" s="2"/>
      <c r="F209" s="2"/>
      <c r="G209" s="2"/>
      <c r="H209" s="2"/>
      <c r="I209" s="2"/>
      <c r="J209" s="2"/>
      <c r="K209" s="6"/>
    </row>
    <row r="210" spans="1:11" s="4" customFormat="1" x14ac:dyDescent="0.25">
      <c r="A210" s="5"/>
      <c r="B210" s="1"/>
      <c r="C210" s="15"/>
      <c r="D210" s="2"/>
      <c r="E210" s="2"/>
      <c r="F210" s="2"/>
      <c r="G210" s="2"/>
      <c r="H210" s="2"/>
      <c r="I210" s="2"/>
      <c r="J210" s="2"/>
      <c r="K210" s="6"/>
    </row>
    <row r="211" spans="1:11" s="4" customFormat="1" x14ac:dyDescent="0.25">
      <c r="A211" s="5"/>
      <c r="B211" s="1"/>
      <c r="C211" s="15"/>
      <c r="D211" s="2"/>
      <c r="E211" s="2"/>
      <c r="F211" s="2"/>
      <c r="G211" s="2"/>
      <c r="H211" s="2"/>
      <c r="I211" s="2"/>
      <c r="J211" s="2"/>
      <c r="K211" s="6"/>
    </row>
    <row r="212" spans="1:11" s="4" customFormat="1" x14ac:dyDescent="0.25">
      <c r="A212" s="5"/>
      <c r="B212" s="1"/>
      <c r="C212" s="15"/>
      <c r="D212" s="2"/>
      <c r="E212" s="2"/>
      <c r="F212" s="2"/>
      <c r="G212" s="2"/>
      <c r="H212" s="2"/>
      <c r="I212" s="2"/>
      <c r="J212" s="2"/>
      <c r="K212" s="6"/>
    </row>
    <row r="213" spans="1:11" s="4" customFormat="1" x14ac:dyDescent="0.25">
      <c r="A213" s="5"/>
      <c r="B213" s="1"/>
      <c r="C213" s="15"/>
      <c r="D213" s="2"/>
      <c r="E213" s="2"/>
      <c r="F213" s="2"/>
      <c r="G213" s="2"/>
      <c r="H213" s="2"/>
      <c r="I213" s="2"/>
      <c r="J213" s="2"/>
      <c r="K213" s="6"/>
    </row>
    <row r="214" spans="1:11" s="4" customFormat="1" x14ac:dyDescent="0.25">
      <c r="A214" s="5"/>
      <c r="B214" s="1"/>
      <c r="C214" s="15"/>
      <c r="D214" s="2"/>
      <c r="E214" s="2"/>
      <c r="F214" s="2"/>
      <c r="G214" s="2"/>
      <c r="H214" s="2"/>
      <c r="I214" s="2"/>
      <c r="J214" s="2"/>
      <c r="K214" s="6"/>
    </row>
    <row r="215" spans="1:11" s="4" customFormat="1" x14ac:dyDescent="0.25">
      <c r="A215" s="5"/>
      <c r="B215" s="1"/>
      <c r="C215" s="15"/>
      <c r="D215" s="2"/>
      <c r="E215" s="2"/>
      <c r="F215" s="2"/>
      <c r="G215" s="2"/>
      <c r="H215" s="2"/>
      <c r="I215" s="2"/>
      <c r="J215" s="2"/>
      <c r="K215" s="6"/>
    </row>
    <row r="216" spans="1:11" s="4" customFormat="1" x14ac:dyDescent="0.25">
      <c r="A216" s="5"/>
      <c r="B216" s="1"/>
      <c r="C216" s="15"/>
      <c r="D216" s="2"/>
      <c r="E216" s="2"/>
      <c r="F216" s="2"/>
      <c r="G216" s="2"/>
      <c r="H216" s="2"/>
      <c r="I216" s="2"/>
      <c r="J216" s="2"/>
      <c r="K216" s="6"/>
    </row>
    <row r="217" spans="1:11" s="4" customFormat="1" x14ac:dyDescent="0.25">
      <c r="A217" s="5"/>
      <c r="B217" s="1"/>
      <c r="C217" s="15"/>
      <c r="D217" s="2"/>
      <c r="E217" s="2"/>
      <c r="F217" s="2"/>
      <c r="G217" s="2"/>
      <c r="H217" s="2"/>
      <c r="I217" s="2"/>
      <c r="J217" s="2"/>
      <c r="K217" s="6"/>
    </row>
    <row r="218" spans="1:11" s="4" customFormat="1" x14ac:dyDescent="0.25">
      <c r="A218" s="5"/>
      <c r="B218" s="1"/>
      <c r="C218" s="15"/>
      <c r="D218" s="2"/>
      <c r="E218" s="2"/>
      <c r="F218" s="2"/>
      <c r="G218" s="2"/>
      <c r="H218" s="2"/>
      <c r="I218" s="2"/>
      <c r="J218" s="2"/>
      <c r="K218" s="6"/>
    </row>
    <row r="219" spans="1:11" s="4" customFormat="1" x14ac:dyDescent="0.25">
      <c r="A219" s="5"/>
      <c r="B219" s="1"/>
      <c r="C219" s="15"/>
      <c r="D219" s="2"/>
      <c r="E219" s="2"/>
      <c r="F219" s="2"/>
      <c r="G219" s="2"/>
      <c r="H219" s="2"/>
      <c r="I219" s="2"/>
      <c r="J219" s="2"/>
      <c r="K219" s="6"/>
    </row>
    <row r="220" spans="1:11" s="4" customFormat="1" x14ac:dyDescent="0.25">
      <c r="A220" s="5"/>
      <c r="B220" s="1"/>
      <c r="C220" s="15"/>
      <c r="D220" s="2"/>
      <c r="E220" s="2"/>
      <c r="F220" s="2"/>
      <c r="G220" s="2"/>
      <c r="H220" s="2"/>
      <c r="I220" s="2"/>
      <c r="J220" s="2"/>
      <c r="K220" s="6"/>
    </row>
    <row r="221" spans="1:11" s="4" customFormat="1" x14ac:dyDescent="0.25">
      <c r="A221" s="5"/>
      <c r="B221" s="1"/>
      <c r="C221" s="15"/>
      <c r="D221" s="2"/>
      <c r="E221" s="2"/>
      <c r="F221" s="2"/>
      <c r="G221" s="2"/>
      <c r="H221" s="2"/>
      <c r="I221" s="2"/>
      <c r="J221" s="2"/>
      <c r="K221" s="6"/>
    </row>
    <row r="222" spans="1:11" s="4" customFormat="1" x14ac:dyDescent="0.25">
      <c r="A222" s="5"/>
      <c r="B222" s="1"/>
      <c r="C222" s="15"/>
      <c r="D222" s="2"/>
      <c r="E222" s="2"/>
      <c r="F222" s="2"/>
      <c r="G222" s="2"/>
      <c r="H222" s="2"/>
      <c r="I222" s="2"/>
      <c r="J222" s="2"/>
      <c r="K222" s="6"/>
    </row>
    <row r="223" spans="1:11" s="4" customFormat="1" x14ac:dyDescent="0.25">
      <c r="A223" s="5"/>
      <c r="B223" s="1"/>
      <c r="C223" s="15"/>
      <c r="D223" s="2"/>
      <c r="E223" s="2"/>
      <c r="F223" s="2"/>
      <c r="G223" s="2"/>
      <c r="H223" s="2"/>
      <c r="I223" s="2"/>
      <c r="J223" s="2"/>
      <c r="K223" s="6"/>
    </row>
    <row r="224" spans="1:11" s="4" customFormat="1" x14ac:dyDescent="0.25">
      <c r="A224" s="5"/>
      <c r="B224" s="1"/>
      <c r="C224" s="15"/>
      <c r="D224" s="2"/>
      <c r="E224" s="2"/>
      <c r="F224" s="2"/>
      <c r="G224" s="2"/>
      <c r="H224" s="2"/>
      <c r="I224" s="2"/>
      <c r="J224" s="2"/>
      <c r="K224" s="6"/>
    </row>
    <row r="225" spans="1:11" s="4" customFormat="1" x14ac:dyDescent="0.25">
      <c r="A225" s="5"/>
      <c r="B225" s="1"/>
      <c r="C225" s="15"/>
      <c r="D225" s="2"/>
      <c r="E225" s="2"/>
      <c r="F225" s="2"/>
      <c r="G225" s="2"/>
      <c r="H225" s="2"/>
      <c r="I225" s="2"/>
      <c r="J225" s="2"/>
      <c r="K225" s="6"/>
    </row>
    <row r="226" spans="1:11" s="4" customFormat="1" x14ac:dyDescent="0.25">
      <c r="A226" s="5"/>
      <c r="B226" s="1"/>
      <c r="C226" s="15"/>
      <c r="D226" s="2"/>
      <c r="E226" s="2"/>
      <c r="F226" s="2"/>
      <c r="G226" s="2"/>
      <c r="H226" s="2"/>
      <c r="I226" s="2"/>
      <c r="J226" s="2"/>
      <c r="K226" s="6"/>
    </row>
    <row r="227" spans="1:11" s="4" customFormat="1" x14ac:dyDescent="0.25">
      <c r="A227" s="5"/>
      <c r="B227" s="1"/>
      <c r="C227" s="15"/>
      <c r="D227" s="2"/>
      <c r="E227" s="2"/>
      <c r="F227" s="2"/>
      <c r="G227" s="2"/>
      <c r="H227" s="2"/>
      <c r="I227" s="2"/>
      <c r="J227" s="2"/>
      <c r="K227" s="6"/>
    </row>
    <row r="228" spans="1:11" x14ac:dyDescent="0.25">
      <c r="K228" s="6"/>
    </row>
    <row r="229" spans="1:11" x14ac:dyDescent="0.25">
      <c r="K229" s="6"/>
    </row>
    <row r="230" spans="1:11" x14ac:dyDescent="0.25">
      <c r="K230" s="6"/>
    </row>
    <row r="231" spans="1:11" x14ac:dyDescent="0.25">
      <c r="K231" s="6"/>
    </row>
    <row r="232" spans="1:11" x14ac:dyDescent="0.25">
      <c r="K232" s="6"/>
    </row>
  </sheetData>
  <sheetProtection selectLockedCells="1" selectUnlockedCells="1"/>
  <mergeCells count="193">
    <mergeCell ref="K68:K69"/>
    <mergeCell ref="A68:A69"/>
    <mergeCell ref="C68:C69"/>
    <mergeCell ref="D68:D69"/>
    <mergeCell ref="E68:E69"/>
    <mergeCell ref="F68:F69"/>
    <mergeCell ref="G68:G69"/>
    <mergeCell ref="H68:H69"/>
    <mergeCell ref="I68:I69"/>
    <mergeCell ref="J68:J69"/>
    <mergeCell ref="I78:I79"/>
    <mergeCell ref="J78:J79"/>
    <mergeCell ref="K78:K79"/>
    <mergeCell ref="K80:K81"/>
    <mergeCell ref="I80:I81"/>
    <mergeCell ref="J80:J81"/>
    <mergeCell ref="G80:G81"/>
    <mergeCell ref="H96:H99"/>
    <mergeCell ref="I96:I99"/>
    <mergeCell ref="J96:J99"/>
    <mergeCell ref="I82:I83"/>
    <mergeCell ref="J82:J83"/>
    <mergeCell ref="K82:K83"/>
    <mergeCell ref="K93:K94"/>
    <mergeCell ref="J93:J94"/>
    <mergeCell ref="K96:K99"/>
    <mergeCell ref="C82:C83"/>
    <mergeCell ref="D82:D83"/>
    <mergeCell ref="E82:E83"/>
    <mergeCell ref="G82:G83"/>
    <mergeCell ref="H82:H83"/>
    <mergeCell ref="F82:F83"/>
    <mergeCell ref="C78:C79"/>
    <mergeCell ref="D78:D79"/>
    <mergeCell ref="E78:E79"/>
    <mergeCell ref="F78:F79"/>
    <mergeCell ref="C80:C81"/>
    <mergeCell ref="D80:D81"/>
    <mergeCell ref="E80:E81"/>
    <mergeCell ref="F80:F81"/>
    <mergeCell ref="G78:G79"/>
    <mergeCell ref="H80:H81"/>
    <mergeCell ref="H78:H79"/>
    <mergeCell ref="A71:A72"/>
    <mergeCell ref="C74:C75"/>
    <mergeCell ref="D74:D75"/>
    <mergeCell ref="E74:E75"/>
    <mergeCell ref="F74:F75"/>
    <mergeCell ref="C76:C77"/>
    <mergeCell ref="D76:D77"/>
    <mergeCell ref="E76:E77"/>
    <mergeCell ref="I76:I77"/>
    <mergeCell ref="G74:G75"/>
    <mergeCell ref="F76:F77"/>
    <mergeCell ref="C36:C37"/>
    <mergeCell ref="D36:D37"/>
    <mergeCell ref="E36:E37"/>
    <mergeCell ref="C41:C42"/>
    <mergeCell ref="D41:D42"/>
    <mergeCell ref="E41:E42"/>
    <mergeCell ref="K76:K77"/>
    <mergeCell ref="H74:H75"/>
    <mergeCell ref="I74:I75"/>
    <mergeCell ref="J74:J75"/>
    <mergeCell ref="K74:K75"/>
    <mergeCell ref="G76:G77"/>
    <mergeCell ref="H76:H77"/>
    <mergeCell ref="J76:J77"/>
    <mergeCell ref="C43:C44"/>
    <mergeCell ref="D43:D44"/>
    <mergeCell ref="E43:E44"/>
    <mergeCell ref="K43:K44"/>
    <mergeCell ref="H41:H42"/>
    <mergeCell ref="I41:I42"/>
    <mergeCell ref="J41:J42"/>
    <mergeCell ref="K41:K42"/>
    <mergeCell ref="G41:G42"/>
    <mergeCell ref="G43:G44"/>
    <mergeCell ref="H43:H44"/>
    <mergeCell ref="I43:I44"/>
    <mergeCell ref="J43:J44"/>
    <mergeCell ref="F43:F44"/>
    <mergeCell ref="F41:F42"/>
    <mergeCell ref="G34:G35"/>
    <mergeCell ref="H34:H35"/>
    <mergeCell ref="I34:I35"/>
    <mergeCell ref="F34:F35"/>
    <mergeCell ref="H32:H33"/>
    <mergeCell ref="I32:I33"/>
    <mergeCell ref="J32:J33"/>
    <mergeCell ref="K32:K33"/>
    <mergeCell ref="K36:K37"/>
    <mergeCell ref="F36:F37"/>
    <mergeCell ref="G36:G37"/>
    <mergeCell ref="H36:H37"/>
    <mergeCell ref="I36:I37"/>
    <mergeCell ref="J36:J37"/>
    <mergeCell ref="J34:J35"/>
    <mergeCell ref="C30:C31"/>
    <mergeCell ref="D30:D31"/>
    <mergeCell ref="E30:E31"/>
    <mergeCell ref="K21:K22"/>
    <mergeCell ref="C19:C20"/>
    <mergeCell ref="D19:D20"/>
    <mergeCell ref="E19:E20"/>
    <mergeCell ref="F19:F20"/>
    <mergeCell ref="G19:G20"/>
    <mergeCell ref="K19:K20"/>
    <mergeCell ref="I19:I20"/>
    <mergeCell ref="J19:J20"/>
    <mergeCell ref="H19:H20"/>
    <mergeCell ref="C21:C22"/>
    <mergeCell ref="D21:D22"/>
    <mergeCell ref="E21:E22"/>
    <mergeCell ref="F21:F22"/>
    <mergeCell ref="G21:G22"/>
    <mergeCell ref="H21:H22"/>
    <mergeCell ref="I21:I22"/>
    <mergeCell ref="J21:J22"/>
    <mergeCell ref="G30:G31"/>
    <mergeCell ref="H30:H31"/>
    <mergeCell ref="F30:F31"/>
    <mergeCell ref="B1:K1"/>
    <mergeCell ref="B2:K2"/>
    <mergeCell ref="K56:K57"/>
    <mergeCell ref="A19:A20"/>
    <mergeCell ref="A21:A22"/>
    <mergeCell ref="A30:A31"/>
    <mergeCell ref="A32:A33"/>
    <mergeCell ref="A34:A35"/>
    <mergeCell ref="A36:A37"/>
    <mergeCell ref="A41:A42"/>
    <mergeCell ref="A43:A44"/>
    <mergeCell ref="A56:A57"/>
    <mergeCell ref="C32:C33"/>
    <mergeCell ref="D32:D33"/>
    <mergeCell ref="E32:E33"/>
    <mergeCell ref="G32:G33"/>
    <mergeCell ref="C34:C35"/>
    <mergeCell ref="D34:D35"/>
    <mergeCell ref="E34:E35"/>
    <mergeCell ref="F32:F33"/>
    <mergeCell ref="K34:K35"/>
    <mergeCell ref="I30:I31"/>
    <mergeCell ref="J30:J31"/>
    <mergeCell ref="K30:K31"/>
    <mergeCell ref="J66:J67"/>
    <mergeCell ref="C56:C57"/>
    <mergeCell ref="D56:D57"/>
    <mergeCell ref="E56:E57"/>
    <mergeCell ref="F56:F57"/>
    <mergeCell ref="G56:G57"/>
    <mergeCell ref="H56:H57"/>
    <mergeCell ref="I56:I57"/>
    <mergeCell ref="J56:J57"/>
    <mergeCell ref="K66:K67"/>
    <mergeCell ref="A74:A75"/>
    <mergeCell ref="A76:A77"/>
    <mergeCell ref="A78:A79"/>
    <mergeCell ref="A80:A81"/>
    <mergeCell ref="A82:A83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A89:A90"/>
    <mergeCell ref="A66:A67"/>
    <mergeCell ref="C66:C67"/>
    <mergeCell ref="D66:D67"/>
    <mergeCell ref="E66:E67"/>
    <mergeCell ref="F66:F67"/>
    <mergeCell ref="G66:G67"/>
    <mergeCell ref="H66:H67"/>
    <mergeCell ref="I66:I67"/>
    <mergeCell ref="A96:A99"/>
    <mergeCell ref="A93:A94"/>
    <mergeCell ref="C93:C94"/>
    <mergeCell ref="D93:D94"/>
    <mergeCell ref="E93:E94"/>
    <mergeCell ref="F93:F94"/>
    <mergeCell ref="G93:G94"/>
    <mergeCell ref="H93:H94"/>
    <mergeCell ref="I93:I94"/>
    <mergeCell ref="F96:F99"/>
    <mergeCell ref="G96:G99"/>
    <mergeCell ref="C96:C99"/>
    <mergeCell ref="D96:D99"/>
    <mergeCell ref="E96:E99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81" firstPageNumber="0" fitToHeight="0" orientation="portrait" horizontalDpi="300" verticalDpi="300" r:id="rId1"/>
  <headerFooter alignWithMargins="0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workbookViewId="0">
      <selection activeCell="B18" sqref="B18"/>
    </sheetView>
  </sheetViews>
  <sheetFormatPr defaultColWidth="11.44140625" defaultRowHeight="13.2" x14ac:dyDescent="0.25"/>
  <cols>
    <col min="1" max="1" width="71.6640625" customWidth="1"/>
  </cols>
  <sheetData>
    <row r="1" spans="1:5" x14ac:dyDescent="0.25">
      <c r="A1" t="s">
        <v>53</v>
      </c>
      <c r="B1" t="s">
        <v>95</v>
      </c>
      <c r="C1" t="s">
        <v>96</v>
      </c>
      <c r="D1" t="s">
        <v>97</v>
      </c>
      <c r="E1" t="s">
        <v>98</v>
      </c>
    </row>
    <row r="2" spans="1:5" ht="15.9" customHeight="1" x14ac:dyDescent="0.25">
      <c r="A2" s="40" t="s">
        <v>54</v>
      </c>
      <c r="B2" s="39" t="s">
        <v>66</v>
      </c>
      <c r="C2" t="e">
        <f>SUMIF(#REF!,B2,#REF!)</f>
        <v>#REF!</v>
      </c>
      <c r="D2">
        <v>6</v>
      </c>
      <c r="E2" t="e">
        <f>C2/D2</f>
        <v>#REF!</v>
      </c>
    </row>
    <row r="3" spans="1:5" ht="15.9" customHeight="1" x14ac:dyDescent="0.25">
      <c r="A3" s="40" t="s">
        <v>55</v>
      </c>
      <c r="B3" s="39" t="s">
        <v>67</v>
      </c>
      <c r="C3" t="e">
        <f>SUMIF(#REF!,B3,#REF!)</f>
        <v>#REF!</v>
      </c>
      <c r="D3">
        <v>6</v>
      </c>
      <c r="E3" t="e">
        <f t="shared" ref="E3:E23" si="0">C3/D3</f>
        <v>#REF!</v>
      </c>
    </row>
    <row r="4" spans="1:5" ht="15.9" customHeight="1" x14ac:dyDescent="0.25">
      <c r="A4" s="40" t="s">
        <v>56</v>
      </c>
      <c r="B4" s="39" t="s">
        <v>90</v>
      </c>
      <c r="C4" t="e">
        <f>SUMIF(#REF!,B4,#REF!)</f>
        <v>#REF!</v>
      </c>
      <c r="D4">
        <v>5</v>
      </c>
      <c r="E4" t="e">
        <f t="shared" si="0"/>
        <v>#REF!</v>
      </c>
    </row>
    <row r="5" spans="1:5" ht="15.9" customHeight="1" x14ac:dyDescent="0.25">
      <c r="A5" s="40" t="s">
        <v>57</v>
      </c>
      <c r="B5" s="39" t="s">
        <v>68</v>
      </c>
      <c r="C5" t="e">
        <f>SUMIF(#REF!,B5,#REF!)</f>
        <v>#REF!</v>
      </c>
      <c r="D5">
        <v>4</v>
      </c>
      <c r="E5" t="e">
        <f t="shared" si="0"/>
        <v>#REF!</v>
      </c>
    </row>
    <row r="6" spans="1:5" ht="15.9" customHeight="1" x14ac:dyDescent="0.25">
      <c r="A6" s="40" t="s">
        <v>58</v>
      </c>
      <c r="B6" s="39" t="s">
        <v>69</v>
      </c>
      <c r="C6" t="e">
        <f>SUMIF(#REF!,B6,#REF!)</f>
        <v>#REF!</v>
      </c>
      <c r="E6" t="e">
        <f t="shared" si="0"/>
        <v>#REF!</v>
      </c>
    </row>
    <row r="7" spans="1:5" ht="15.9" customHeight="1" x14ac:dyDescent="0.25">
      <c r="A7" s="40" t="s">
        <v>59</v>
      </c>
      <c r="B7" s="39" t="s">
        <v>47</v>
      </c>
      <c r="C7" t="e">
        <f>SUMIF(#REF!,B7,#REF!)</f>
        <v>#REF!</v>
      </c>
      <c r="D7">
        <v>11</v>
      </c>
      <c r="E7" t="e">
        <f t="shared" si="0"/>
        <v>#REF!</v>
      </c>
    </row>
    <row r="8" spans="1:5" ht="15.9" customHeight="1" x14ac:dyDescent="0.25">
      <c r="A8" s="40" t="s">
        <v>60</v>
      </c>
      <c r="B8" s="39" t="s">
        <v>70</v>
      </c>
      <c r="C8" t="e">
        <f>SUMIF(#REF!,B8,#REF!)</f>
        <v>#REF!</v>
      </c>
      <c r="D8">
        <v>4</v>
      </c>
      <c r="E8" t="e">
        <f t="shared" si="0"/>
        <v>#REF!</v>
      </c>
    </row>
    <row r="9" spans="1:5" ht="15.9" customHeight="1" x14ac:dyDescent="0.25">
      <c r="A9" s="40" t="s">
        <v>61</v>
      </c>
      <c r="B9" s="39" t="s">
        <v>71</v>
      </c>
      <c r="C9" t="e">
        <f>SUMIF(#REF!,B9,#REF!)</f>
        <v>#REF!</v>
      </c>
      <c r="D9">
        <v>7</v>
      </c>
      <c r="E9" t="e">
        <f t="shared" si="0"/>
        <v>#REF!</v>
      </c>
    </row>
    <row r="10" spans="1:5" ht="15.9" customHeight="1" x14ac:dyDescent="0.25">
      <c r="A10" s="40" t="s">
        <v>62</v>
      </c>
      <c r="B10" s="39" t="s">
        <v>72</v>
      </c>
      <c r="C10" t="e">
        <f>SUMIF(#REF!,B10,#REF!)</f>
        <v>#REF!</v>
      </c>
      <c r="D10">
        <v>5</v>
      </c>
      <c r="E10" t="e">
        <f t="shared" si="0"/>
        <v>#REF!</v>
      </c>
    </row>
    <row r="11" spans="1:5" ht="15.9" customHeight="1" x14ac:dyDescent="0.25">
      <c r="A11" s="40" t="s">
        <v>63</v>
      </c>
      <c r="B11" s="39" t="s">
        <v>73</v>
      </c>
      <c r="C11" t="e">
        <f>SUMIF(#REF!,B11,#REF!)</f>
        <v>#REF!</v>
      </c>
      <c r="D11">
        <v>9</v>
      </c>
      <c r="E11" t="e">
        <f t="shared" si="0"/>
        <v>#REF!</v>
      </c>
    </row>
    <row r="12" spans="1:5" ht="15.9" customHeight="1" x14ac:dyDescent="0.25">
      <c r="A12" s="40" t="s">
        <v>64</v>
      </c>
      <c r="B12" s="39" t="s">
        <v>74</v>
      </c>
      <c r="C12" t="e">
        <f>SUMIF(#REF!,B12,#REF!)</f>
        <v>#REF!</v>
      </c>
      <c r="D12">
        <v>3</v>
      </c>
      <c r="E12" t="e">
        <f t="shared" si="0"/>
        <v>#REF!</v>
      </c>
    </row>
    <row r="13" spans="1:5" ht="15.9" customHeight="1" x14ac:dyDescent="0.25">
      <c r="A13" s="40" t="s">
        <v>65</v>
      </c>
      <c r="B13" s="39" t="s">
        <v>45</v>
      </c>
      <c r="C13" t="e">
        <f>SUMIF(#REF!,B13,#REF!)</f>
        <v>#REF!</v>
      </c>
      <c r="D13">
        <v>10</v>
      </c>
      <c r="E13" t="e">
        <f t="shared" si="0"/>
        <v>#REF!</v>
      </c>
    </row>
    <row r="14" spans="1:5" ht="15.9" customHeight="1" x14ac:dyDescent="0.25">
      <c r="A14" s="41" t="s">
        <v>75</v>
      </c>
      <c r="B14" s="39" t="s">
        <v>76</v>
      </c>
      <c r="C14" t="e">
        <f>SUMIF(#REF!,B14,#REF!)</f>
        <v>#REF!</v>
      </c>
      <c r="D14">
        <v>4</v>
      </c>
      <c r="E14" t="e">
        <f t="shared" si="0"/>
        <v>#REF!</v>
      </c>
    </row>
    <row r="15" spans="1:5" ht="15.9" customHeight="1" x14ac:dyDescent="0.25">
      <c r="A15" s="41" t="s">
        <v>77</v>
      </c>
      <c r="B15" s="39" t="s">
        <v>78</v>
      </c>
      <c r="C15" t="e">
        <f>SUMIF(#REF!,B15,#REF!)</f>
        <v>#REF!</v>
      </c>
      <c r="D15">
        <v>5</v>
      </c>
      <c r="E15" t="e">
        <f t="shared" si="0"/>
        <v>#REF!</v>
      </c>
    </row>
    <row r="16" spans="1:5" ht="15.9" customHeight="1" x14ac:dyDescent="0.25">
      <c r="A16" s="42" t="s">
        <v>79</v>
      </c>
      <c r="B16" s="39" t="s">
        <v>83</v>
      </c>
      <c r="C16" t="e">
        <f>SUMIF(#REF!,B16,#REF!)</f>
        <v>#REF!</v>
      </c>
      <c r="E16" t="e">
        <f t="shared" si="0"/>
        <v>#REF!</v>
      </c>
    </row>
    <row r="17" spans="1:5" ht="15.9" customHeight="1" x14ac:dyDescent="0.25">
      <c r="A17" s="41" t="s">
        <v>80</v>
      </c>
      <c r="B17" s="39" t="s">
        <v>107</v>
      </c>
      <c r="C17" t="e">
        <f>SUMIF(#REF!,B17,#REF!)</f>
        <v>#REF!</v>
      </c>
      <c r="D17">
        <v>9</v>
      </c>
      <c r="E17" t="e">
        <f t="shared" si="0"/>
        <v>#REF!</v>
      </c>
    </row>
    <row r="18" spans="1:5" ht="15.9" customHeight="1" x14ac:dyDescent="0.25">
      <c r="A18" s="41" t="s">
        <v>81</v>
      </c>
      <c r="B18" s="39" t="s">
        <v>84</v>
      </c>
      <c r="C18" t="e">
        <f>SUMIF(#REF!,B18,#REF!)</f>
        <v>#REF!</v>
      </c>
      <c r="D18">
        <v>4</v>
      </c>
      <c r="E18" t="e">
        <f t="shared" si="0"/>
        <v>#REF!</v>
      </c>
    </row>
    <row r="19" spans="1:5" ht="15.9" customHeight="1" x14ac:dyDescent="0.25">
      <c r="A19" s="41" t="s">
        <v>82</v>
      </c>
      <c r="B19" s="39" t="s">
        <v>85</v>
      </c>
      <c r="C19" t="e">
        <f>SUMIF(#REF!,B19,#REF!)</f>
        <v>#REF!</v>
      </c>
      <c r="D19">
        <v>5</v>
      </c>
      <c r="E19" t="e">
        <f t="shared" si="0"/>
        <v>#REF!</v>
      </c>
    </row>
    <row r="20" spans="1:5" ht="15.9" customHeight="1" x14ac:dyDescent="0.25">
      <c r="A20" s="41" t="s">
        <v>86</v>
      </c>
      <c r="B20" s="39" t="s">
        <v>88</v>
      </c>
      <c r="C20" t="e">
        <f>SUMIF(#REF!,B20,#REF!)</f>
        <v>#REF!</v>
      </c>
      <c r="E20" t="e">
        <f t="shared" si="0"/>
        <v>#REF!</v>
      </c>
    </row>
    <row r="21" spans="1:5" ht="15.9" customHeight="1" x14ac:dyDescent="0.25">
      <c r="A21" s="41" t="s">
        <v>87</v>
      </c>
      <c r="B21" s="39" t="s">
        <v>89</v>
      </c>
      <c r="C21" t="e">
        <f>SUMIF(#REF!,B21,#REF!)</f>
        <v>#REF!</v>
      </c>
      <c r="E21" t="e">
        <f t="shared" si="0"/>
        <v>#REF!</v>
      </c>
    </row>
    <row r="22" spans="1:5" x14ac:dyDescent="0.25">
      <c r="A22" s="43" t="s">
        <v>94</v>
      </c>
      <c r="B22" s="44" t="s">
        <v>93</v>
      </c>
      <c r="C22" t="e">
        <f>SUMIF(#REF!,B22,#REF!)</f>
        <v>#REF!</v>
      </c>
      <c r="E22" t="e">
        <f t="shared" si="0"/>
        <v>#REF!</v>
      </c>
    </row>
    <row r="23" spans="1:5" x14ac:dyDescent="0.25">
      <c r="A23" s="43" t="s">
        <v>92</v>
      </c>
      <c r="B23" s="44" t="s">
        <v>92</v>
      </c>
      <c r="C23" t="e">
        <f>SUMIF(#REF!,B23,#REF!)</f>
        <v>#REF!</v>
      </c>
      <c r="E23" t="e">
        <f t="shared" si="0"/>
        <v>#REF!</v>
      </c>
    </row>
    <row r="24" spans="1:5" x14ac:dyDescent="0.25">
      <c r="C24" t="e">
        <f>SUM(C2:C23)-C22-C21-C20</f>
        <v>#REF!</v>
      </c>
      <c r="D24">
        <f>SUM(D2:D19)</f>
        <v>97</v>
      </c>
      <c r="E24" t="e">
        <f>C24/D24</f>
        <v>#REF!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1:L17"/>
  <sheetViews>
    <sheetView view="pageBreakPreview" topLeftCell="B1" zoomScaleNormal="115" zoomScaleSheetLayoutView="100" zoomScalePageLayoutView="115" workbookViewId="0">
      <selection activeCell="N6" sqref="N6"/>
    </sheetView>
  </sheetViews>
  <sheetFormatPr defaultColWidth="8.88671875" defaultRowHeight="13.2" x14ac:dyDescent="0.25"/>
  <cols>
    <col min="1" max="1" width="0" hidden="1" customWidth="1"/>
    <col min="2" max="2" width="5.88671875" customWidth="1"/>
    <col min="3" max="3" width="44.44140625" customWidth="1"/>
    <col min="4" max="8" width="6.33203125" customWidth="1"/>
    <col min="9" max="10" width="5.44140625" customWidth="1"/>
    <col min="11" max="12" width="6.33203125" customWidth="1"/>
  </cols>
  <sheetData>
    <row r="1" spans="3:12" x14ac:dyDescent="0.25">
      <c r="C1" s="157" t="s">
        <v>14</v>
      </c>
      <c r="D1" s="158"/>
      <c r="E1" s="158"/>
      <c r="F1" s="158"/>
      <c r="G1" s="158"/>
      <c r="H1" s="158"/>
      <c r="I1" s="158"/>
      <c r="J1" s="158"/>
      <c r="K1" s="158"/>
      <c r="L1" s="159"/>
    </row>
    <row r="2" spans="3:12" ht="45" customHeight="1" x14ac:dyDescent="0.25">
      <c r="C2" s="154" t="s">
        <v>174</v>
      </c>
      <c r="D2" s="154"/>
      <c r="E2" s="154"/>
      <c r="F2" s="154"/>
      <c r="G2" s="154"/>
      <c r="H2" s="154"/>
      <c r="I2" s="154"/>
      <c r="J2" s="154"/>
      <c r="K2" s="154"/>
      <c r="L2" s="154"/>
    </row>
    <row r="3" spans="3:12" ht="103.8" x14ac:dyDescent="0.25">
      <c r="C3" s="30" t="s">
        <v>0</v>
      </c>
      <c r="D3" s="31" t="s">
        <v>1</v>
      </c>
      <c r="E3" s="32" t="s">
        <v>2</v>
      </c>
      <c r="F3" s="32" t="s">
        <v>3</v>
      </c>
      <c r="G3" s="33" t="s">
        <v>4</v>
      </c>
      <c r="H3" s="34" t="s">
        <v>5</v>
      </c>
      <c r="I3" s="34" t="s">
        <v>6</v>
      </c>
      <c r="J3" s="32" t="s">
        <v>7</v>
      </c>
      <c r="K3" s="33" t="s">
        <v>8</v>
      </c>
      <c r="L3" s="33" t="s">
        <v>9</v>
      </c>
    </row>
    <row r="4" spans="3:12" ht="15" customHeight="1" x14ac:dyDescent="0.25">
      <c r="C4" s="64" t="s">
        <v>28</v>
      </c>
      <c r="D4" s="65"/>
      <c r="E4" s="65"/>
      <c r="F4" s="65"/>
      <c r="G4" s="65"/>
      <c r="H4" s="65"/>
      <c r="I4" s="65"/>
      <c r="J4" s="65"/>
      <c r="K4" s="65"/>
      <c r="L4" s="66"/>
    </row>
    <row r="5" spans="3:12" ht="15" customHeight="1" x14ac:dyDescent="0.25">
      <c r="C5" s="100" t="s">
        <v>155</v>
      </c>
      <c r="D5" s="101">
        <v>2</v>
      </c>
      <c r="E5" s="102" t="s">
        <v>11</v>
      </c>
      <c r="F5" s="103">
        <v>18</v>
      </c>
      <c r="G5" s="79">
        <v>18</v>
      </c>
      <c r="H5" s="35"/>
      <c r="I5" s="35"/>
      <c r="J5" s="36"/>
      <c r="K5" s="17">
        <v>2</v>
      </c>
      <c r="L5" s="17">
        <f>ROUNDUP((H5+I5+J5)/15,0)</f>
        <v>0</v>
      </c>
    </row>
    <row r="6" spans="3:12" ht="15" customHeight="1" x14ac:dyDescent="0.25">
      <c r="C6" s="100" t="s">
        <v>38</v>
      </c>
      <c r="D6" s="101">
        <v>2</v>
      </c>
      <c r="E6" s="102" t="s">
        <v>11</v>
      </c>
      <c r="F6" s="103">
        <v>18</v>
      </c>
      <c r="G6" s="79">
        <v>18</v>
      </c>
      <c r="H6" s="35"/>
      <c r="I6" s="35"/>
      <c r="J6" s="36"/>
      <c r="K6" s="17">
        <v>2</v>
      </c>
      <c r="L6" s="17">
        <f>ROUNDUP((H6+I6+J6)/15,0)</f>
        <v>0</v>
      </c>
    </row>
    <row r="7" spans="3:12" ht="15" customHeight="1" x14ac:dyDescent="0.25">
      <c r="C7" s="100" t="s">
        <v>166</v>
      </c>
      <c r="D7" s="101">
        <v>2</v>
      </c>
      <c r="E7" s="102" t="s">
        <v>11</v>
      </c>
      <c r="F7" s="103">
        <v>18</v>
      </c>
      <c r="G7" s="79">
        <v>18</v>
      </c>
      <c r="H7" s="35"/>
      <c r="I7" s="35"/>
      <c r="J7" s="36"/>
      <c r="K7" s="17">
        <v>2</v>
      </c>
      <c r="L7" s="17">
        <f>ROUNDUP((H7+I7+J7)/15,0)</f>
        <v>0</v>
      </c>
    </row>
    <row r="8" spans="3:12" ht="15" customHeight="1" x14ac:dyDescent="0.25">
      <c r="C8" s="64" t="s">
        <v>29</v>
      </c>
      <c r="D8" s="65"/>
      <c r="E8" s="65"/>
      <c r="F8" s="65"/>
      <c r="G8" s="65"/>
      <c r="H8" s="65"/>
      <c r="I8" s="65"/>
      <c r="J8" s="65"/>
      <c r="K8" s="65"/>
      <c r="L8" s="66"/>
    </row>
    <row r="9" spans="3:12" ht="15" customHeight="1" x14ac:dyDescent="0.25">
      <c r="C9" s="100" t="s">
        <v>30</v>
      </c>
      <c r="D9" s="101">
        <v>2</v>
      </c>
      <c r="E9" s="102" t="s">
        <v>11</v>
      </c>
      <c r="F9" s="103">
        <v>18</v>
      </c>
      <c r="G9" s="79">
        <v>18</v>
      </c>
      <c r="H9" s="35"/>
      <c r="I9" s="35"/>
      <c r="J9" s="36"/>
      <c r="K9" s="17">
        <v>2</v>
      </c>
      <c r="L9" s="17">
        <f>ROUNDUP((H9+I9+J9)/15,0)</f>
        <v>0</v>
      </c>
    </row>
    <row r="10" spans="3:12" ht="15" customHeight="1" x14ac:dyDescent="0.25">
      <c r="C10" s="100" t="s">
        <v>31</v>
      </c>
      <c r="D10" s="101">
        <v>2</v>
      </c>
      <c r="E10" s="102" t="s">
        <v>11</v>
      </c>
      <c r="F10" s="103">
        <v>18</v>
      </c>
      <c r="G10" s="79">
        <v>18</v>
      </c>
      <c r="H10" s="35"/>
      <c r="I10" s="35"/>
      <c r="J10" s="36"/>
      <c r="K10" s="17">
        <v>2</v>
      </c>
      <c r="L10" s="17">
        <f>H10/15</f>
        <v>0</v>
      </c>
    </row>
    <row r="11" spans="3:12" ht="15" customHeight="1" x14ac:dyDescent="0.25">
      <c r="C11" s="64" t="s">
        <v>154</v>
      </c>
      <c r="D11" s="65"/>
      <c r="E11" s="65"/>
      <c r="F11" s="65"/>
      <c r="G11" s="65"/>
      <c r="H11" s="65"/>
      <c r="I11" s="65"/>
      <c r="J11" s="65"/>
      <c r="K11" s="65"/>
      <c r="L11" s="66"/>
    </row>
    <row r="12" spans="3:12" ht="15" customHeight="1" x14ac:dyDescent="0.25">
      <c r="C12" s="100" t="s">
        <v>32</v>
      </c>
      <c r="D12" s="101">
        <v>1</v>
      </c>
      <c r="E12" s="102" t="s">
        <v>11</v>
      </c>
      <c r="F12" s="103">
        <v>9</v>
      </c>
      <c r="G12" s="79">
        <v>9</v>
      </c>
      <c r="H12" s="35"/>
      <c r="I12" s="35"/>
      <c r="J12" s="36"/>
      <c r="K12" s="17">
        <f>G12/15</f>
        <v>0.6</v>
      </c>
      <c r="L12" s="17">
        <f>H12/15</f>
        <v>0</v>
      </c>
    </row>
    <row r="13" spans="3:12" ht="15" customHeight="1" x14ac:dyDescent="0.25">
      <c r="C13" s="100" t="s">
        <v>33</v>
      </c>
      <c r="D13" s="101">
        <v>1</v>
      </c>
      <c r="E13" s="102" t="s">
        <v>11</v>
      </c>
      <c r="F13" s="103">
        <v>9</v>
      </c>
      <c r="G13" s="79">
        <v>9</v>
      </c>
      <c r="H13" s="35"/>
      <c r="I13" s="35"/>
      <c r="J13" s="36"/>
      <c r="K13" s="17">
        <f t="shared" ref="K13:L17" si="0">G13/15</f>
        <v>0.6</v>
      </c>
      <c r="L13" s="17">
        <f t="shared" si="0"/>
        <v>0</v>
      </c>
    </row>
    <row r="14" spans="3:12" ht="15" customHeight="1" x14ac:dyDescent="0.25">
      <c r="C14" s="100" t="s">
        <v>34</v>
      </c>
      <c r="D14" s="101">
        <v>1</v>
      </c>
      <c r="E14" s="102" t="s">
        <v>11</v>
      </c>
      <c r="F14" s="103">
        <v>9</v>
      </c>
      <c r="G14" s="79">
        <v>9</v>
      </c>
      <c r="H14" s="35"/>
      <c r="I14" s="35"/>
      <c r="J14" s="36"/>
      <c r="K14" s="17">
        <f t="shared" si="0"/>
        <v>0.6</v>
      </c>
      <c r="L14" s="17">
        <f t="shared" si="0"/>
        <v>0</v>
      </c>
    </row>
    <row r="15" spans="3:12" ht="15" customHeight="1" x14ac:dyDescent="0.25">
      <c r="C15" s="100" t="s">
        <v>35</v>
      </c>
      <c r="D15" s="101">
        <v>1</v>
      </c>
      <c r="E15" s="102" t="s">
        <v>11</v>
      </c>
      <c r="F15" s="103">
        <v>9</v>
      </c>
      <c r="G15" s="79">
        <v>9</v>
      </c>
      <c r="H15" s="35"/>
      <c r="I15" s="35"/>
      <c r="J15" s="36"/>
      <c r="K15" s="17">
        <f t="shared" si="0"/>
        <v>0.6</v>
      </c>
      <c r="L15" s="17">
        <f t="shared" si="0"/>
        <v>0</v>
      </c>
    </row>
    <row r="16" spans="3:12" ht="15" customHeight="1" x14ac:dyDescent="0.25">
      <c r="C16" s="100" t="s">
        <v>36</v>
      </c>
      <c r="D16" s="101">
        <v>1</v>
      </c>
      <c r="E16" s="102" t="s">
        <v>11</v>
      </c>
      <c r="F16" s="103">
        <v>9</v>
      </c>
      <c r="G16" s="79">
        <v>9</v>
      </c>
      <c r="H16" s="35"/>
      <c r="I16" s="35"/>
      <c r="J16" s="36"/>
      <c r="K16" s="17">
        <f t="shared" si="0"/>
        <v>0.6</v>
      </c>
      <c r="L16" s="17">
        <f t="shared" si="0"/>
        <v>0</v>
      </c>
    </row>
    <row r="17" spans="3:12" ht="15" customHeight="1" x14ac:dyDescent="0.25">
      <c r="C17" s="100" t="s">
        <v>37</v>
      </c>
      <c r="D17" s="101">
        <v>1</v>
      </c>
      <c r="E17" s="102" t="s">
        <v>11</v>
      </c>
      <c r="F17" s="103">
        <v>9</v>
      </c>
      <c r="G17" s="79">
        <v>9</v>
      </c>
      <c r="H17" s="35"/>
      <c r="I17" s="35"/>
      <c r="J17" s="36"/>
      <c r="K17" s="17">
        <f t="shared" si="0"/>
        <v>0.6</v>
      </c>
      <c r="L17" s="17">
        <f t="shared" si="0"/>
        <v>0</v>
      </c>
    </row>
  </sheetData>
  <mergeCells count="2">
    <mergeCell ref="C1:L1"/>
    <mergeCell ref="C2:L2"/>
  </mergeCells>
  <phoneticPr fontId="0" type="noConversion"/>
  <pageMargins left="0.25" right="0.25" top="0.75" bottom="0.75" header="0.3" footer="0.3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semestr I-VIII nst</vt:lpstr>
      <vt:lpstr>Arkusz1</vt:lpstr>
      <vt:lpstr>Przedmioty humanis. nst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up</cp:lastModifiedBy>
  <cp:lastPrinted>2019-03-26T12:42:12Z</cp:lastPrinted>
  <dcterms:created xsi:type="dcterms:W3CDTF">2013-01-21T11:52:24Z</dcterms:created>
  <dcterms:modified xsi:type="dcterms:W3CDTF">2022-04-25T06:54:12Z</dcterms:modified>
</cp:coreProperties>
</file>