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rządzanie 2022-23\"/>
    </mc:Choice>
  </mc:AlternateContent>
  <xr:revisionPtr revIDLastSave="0" documentId="8_{E5F7E0B1-FA3F-4156-A2A4-3AE2D01CA702}" xr6:coauthVersionLast="36" xr6:coauthVersionMax="36" xr10:uidLastSave="{00000000-0000-0000-0000-000000000000}"/>
  <bookViews>
    <workbookView xWindow="0" yWindow="0" windowWidth="19200" windowHeight="7520" xr2:uid="{00000000-000D-0000-FFFF-FFFF00000000}"/>
  </bookViews>
  <sheets>
    <sheet name="semestr I-I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7" i="1" l="1"/>
  <c r="I47" i="1"/>
  <c r="J43" i="1"/>
  <c r="I43" i="1"/>
  <c r="J52" i="1" l="1"/>
  <c r="I52" i="1"/>
  <c r="D52" i="1"/>
  <c r="J51" i="1"/>
  <c r="I51" i="1"/>
  <c r="D51" i="1"/>
  <c r="J50" i="1"/>
  <c r="I50" i="1"/>
  <c r="D50" i="1"/>
  <c r="J49" i="1"/>
  <c r="I49" i="1"/>
  <c r="D49" i="1"/>
  <c r="J46" i="1"/>
  <c r="I46" i="1"/>
  <c r="D46" i="1"/>
  <c r="J45" i="1"/>
  <c r="I45" i="1"/>
  <c r="D45" i="1"/>
  <c r="J42" i="1"/>
  <c r="I42" i="1"/>
  <c r="J41" i="1"/>
  <c r="I41" i="1"/>
  <c r="D26" i="1" l="1"/>
  <c r="D15" i="1"/>
  <c r="J15" i="1"/>
  <c r="I15" i="1"/>
  <c r="J18" i="1"/>
  <c r="J19" i="1"/>
  <c r="J20" i="1"/>
  <c r="J21" i="1"/>
  <c r="J22" i="1"/>
  <c r="J23" i="1"/>
  <c r="J24" i="1"/>
  <c r="I25" i="1"/>
  <c r="J25" i="1"/>
  <c r="I26" i="1"/>
  <c r="J26" i="1"/>
  <c r="J8" i="1"/>
  <c r="J9" i="1"/>
  <c r="J10" i="1"/>
  <c r="I30" i="1"/>
  <c r="J30" i="1"/>
  <c r="I31" i="1"/>
  <c r="J31" i="1"/>
  <c r="I32" i="1"/>
  <c r="J32" i="1"/>
  <c r="I33" i="1"/>
  <c r="J33" i="1"/>
  <c r="J34" i="1"/>
  <c r="J29" i="1"/>
  <c r="I29" i="1"/>
  <c r="J11" i="1"/>
  <c r="J12" i="1"/>
  <c r="J13" i="1"/>
  <c r="J14" i="1"/>
  <c r="B16" i="1"/>
  <c r="F35" i="1"/>
  <c r="G35" i="1"/>
  <c r="B35" i="1"/>
  <c r="F27" i="1"/>
  <c r="G27" i="1"/>
  <c r="B27" i="1"/>
  <c r="D29" i="1"/>
  <c r="D30" i="1"/>
  <c r="D31" i="1"/>
  <c r="D32" i="1"/>
  <c r="D33" i="1"/>
  <c r="C35" i="1"/>
  <c r="C27" i="1"/>
  <c r="C16" i="1"/>
  <c r="H16" i="1"/>
  <c r="H27" i="1"/>
  <c r="F16" i="1"/>
  <c r="J7" i="1"/>
  <c r="D25" i="1"/>
  <c r="I34" i="1"/>
  <c r="E35" i="1"/>
  <c r="D10" i="1"/>
  <c r="D12" i="1"/>
  <c r="D7" i="1"/>
  <c r="I14" i="1"/>
  <c r="D14" i="1"/>
  <c r="D13" i="1"/>
  <c r="I13" i="1"/>
  <c r="I10" i="1"/>
  <c r="D8" i="1"/>
  <c r="I8" i="1"/>
  <c r="I12" i="1"/>
  <c r="D11" i="1"/>
  <c r="I11" i="1"/>
  <c r="I7" i="1"/>
  <c r="D9" i="1"/>
  <c r="I9" i="1"/>
  <c r="E16" i="1"/>
  <c r="I6" i="1"/>
  <c r="D6" i="1"/>
  <c r="J6" i="1"/>
  <c r="G16" i="1"/>
  <c r="D19" i="1"/>
  <c r="D24" i="1"/>
  <c r="I19" i="1"/>
  <c r="I18" i="1"/>
  <c r="D18" i="1"/>
  <c r="I20" i="1"/>
  <c r="D20" i="1"/>
  <c r="I21" i="1"/>
  <c r="D21" i="1"/>
  <c r="I22" i="1"/>
  <c r="D22" i="1"/>
  <c r="I23" i="1"/>
  <c r="D23" i="1"/>
  <c r="I24" i="1"/>
  <c r="E27" i="1"/>
  <c r="H36" i="1" l="1"/>
  <c r="E36" i="1"/>
  <c r="I16" i="1"/>
  <c r="B36" i="1"/>
  <c r="J35" i="1"/>
  <c r="D27" i="1"/>
  <c r="F36" i="1"/>
  <c r="G36" i="1"/>
  <c r="J27" i="1"/>
  <c r="D16" i="1"/>
  <c r="I27" i="1"/>
  <c r="D35" i="1"/>
  <c r="I35" i="1"/>
  <c r="J16" i="1"/>
  <c r="D36" i="1" l="1"/>
  <c r="H37" i="1" s="1"/>
  <c r="G37" i="1" l="1"/>
  <c r="E37" i="1"/>
  <c r="F37" i="1"/>
</calcChain>
</file>

<file path=xl/sharedStrings.xml><?xml version="1.0" encoding="utf-8"?>
<sst xmlns="http://schemas.openxmlformats.org/spreadsheetml/2006/main" count="94" uniqueCount="58">
  <si>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</si>
  <si>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</si>
  <si>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</si>
  <si>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</si>
  <si>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</si>
  <si>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</si>
  <si>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</si>
  <si>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</si>
  <si>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</si>
  <si>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</si>
  <si>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</si>
  <si>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</si>
  <si>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</si>
  <si>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</si>
  <si>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</si>
  <si>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Systemy wspomagania decyzji i zarządzania wiedzą</t>
  </si>
  <si>
    <t>Organizacja systemów produkcyjnych</t>
  </si>
  <si>
    <t>z</t>
  </si>
  <si>
    <t>e</t>
  </si>
  <si>
    <t>Przedmiot  do wyboru - blok B</t>
  </si>
  <si>
    <t>Przedmiot do wyboru  - blok C</t>
  </si>
  <si>
    <t>Wykładów tygodniowo</t>
  </si>
  <si>
    <t>Ćwiczeń tygodniowo</t>
  </si>
  <si>
    <t>Seminarium dyplomowe 1</t>
  </si>
  <si>
    <t>Seminarium dyplomowe 2</t>
  </si>
  <si>
    <t>Zarządzanie projektem i innowacjami*</t>
  </si>
  <si>
    <t>Zarządzanie strategiczne*</t>
  </si>
  <si>
    <t>*Przedmioty humanistyczne i społeczne</t>
  </si>
  <si>
    <t xml:space="preserve">Język obcy </t>
  </si>
  <si>
    <t>Praca magisterska i egzamin dyplomowy</t>
  </si>
  <si>
    <t>Techniki doskonalenia procesów produkcyjnych</t>
  </si>
  <si>
    <t>Analiza sensoryczna w badaniach konsumenckich</t>
  </si>
  <si>
    <t>Badania rynkowe produktu i marki</t>
  </si>
  <si>
    <t>Marketing żywności</t>
  </si>
  <si>
    <t>Współczesne koncepcje marketingu</t>
  </si>
  <si>
    <t xml:space="preserve">Projektowanie produktów żywnościowych </t>
  </si>
  <si>
    <t>Bezpieczeństwo i higiena w produkcji żywności</t>
  </si>
  <si>
    <t>Inżynieria pakowania żywności</t>
  </si>
  <si>
    <t>Metody i techniki zarządzania jakością w przedsiębiorstwie</t>
  </si>
  <si>
    <t>Zarządzanie kosztami jakości</t>
  </si>
  <si>
    <t>Marketing i zarządzanie produkcją żywności wygodnej</t>
  </si>
  <si>
    <t>Psychologia zachowań konsumenckich</t>
  </si>
  <si>
    <t>Komunikacja marketingowa i negocjacje handlowe</t>
  </si>
  <si>
    <t>Zarządzanie produkcją i dostawami żywności mrożonej</t>
  </si>
  <si>
    <t>Event marketing</t>
  </si>
  <si>
    <t>Analiza i rozliczanie produkcji</t>
  </si>
  <si>
    <t xml:space="preserve">Dystrybucja żywności </t>
  </si>
  <si>
    <t>Zarządzanie cenami i kreowanie jakości handlowej</t>
  </si>
  <si>
    <t>Symulacyjne gry menedżerskie</t>
  </si>
  <si>
    <t>Zarządzanie przedsiębiorstwem w praktyce</t>
  </si>
  <si>
    <t>Marketing research</t>
  </si>
  <si>
    <t>Przedmiot do wyboru  - blok B</t>
  </si>
  <si>
    <t>Przedmiot do wyboru  - blok A</t>
  </si>
  <si>
    <t>New trends in human resoaurces management</t>
  </si>
  <si>
    <t>Stosowanie środków ochrony roślin</t>
  </si>
  <si>
    <t>Komputerowe wspomaganie projektowania</t>
  </si>
  <si>
    <t>Kierunek Zarządzanie i Inżynieria Produkcji, specjalność marketing i zarządzanie produkcją żywności. Studia stacjonarne drugiego stopnia. Plan studiów zgodny z uchwałą nr 76/2018-2019 Senatu Uniwersytetu Przyrodniczego w Lublinie obowiązuje dla naboru 2022/2023</t>
  </si>
  <si>
    <t>Przedmiot do wyboru - blok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</si>
</sst>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2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9"/>
      <color indexed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164" fontId="1" fillId="0" borderId="0"/>
  </cellStyleXfs>
  <cellXfs count="115">
    <xf numFmtId="0" fontId="0" fillId="0" borderId="0" xfId="0"/>
    <xf numFmtId="0" fontId="9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6" fillId="0" borderId="3" xfId="2" applyNumberFormat="1" applyFont="1" applyFill="1" applyBorder="1" applyAlignment="1">
      <alignment horizontal="left" vertical="center"/>
    </xf>
    <xf numFmtId="1" fontId="7" fillId="0" borderId="2" xfId="2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2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4" xfId="4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17" fillId="3" borderId="12" xfId="2" applyNumberFormat="1" applyFont="1" applyFill="1" applyBorder="1" applyAlignment="1">
      <alignment horizontal="center" vertical="center" wrapText="1"/>
    </xf>
    <xf numFmtId="164" fontId="17" fillId="3" borderId="12" xfId="5" applyFont="1" applyFill="1" applyBorder="1" applyAlignment="1" applyProtection="1">
      <alignment horizontal="center" vertical="center" textRotation="90" wrapText="1"/>
    </xf>
    <xf numFmtId="164" fontId="17" fillId="3" borderId="12" xfId="5" applyFont="1" applyFill="1" applyBorder="1" applyAlignment="1" applyProtection="1">
      <alignment horizontal="center" vertical="center" textRotation="90"/>
    </xf>
    <xf numFmtId="49" fontId="17" fillId="3" borderId="12" xfId="5" applyNumberFormat="1" applyFont="1" applyFill="1" applyBorder="1" applyAlignment="1" applyProtection="1">
      <alignment horizontal="center" vertical="center" textRotation="90" wrapText="1"/>
    </xf>
    <xf numFmtId="0" fontId="18" fillId="0" borderId="1" xfId="2" applyFont="1" applyFill="1" applyBorder="1" applyAlignment="1">
      <alignment horizontal="center" vertical="center"/>
    </xf>
    <xf numFmtId="1" fontId="18" fillId="0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4" applyFont="1" applyFill="1" applyBorder="1" applyAlignment="1">
      <alignment horizontal="center" vertical="center"/>
    </xf>
    <xf numFmtId="1" fontId="14" fillId="0" borderId="1" xfId="2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8" fillId="0" borderId="6" xfId="2" applyFont="1" applyFill="1" applyBorder="1" applyAlignment="1">
      <alignment horizontal="center" vertical="center"/>
    </xf>
    <xf numFmtId="0" fontId="18" fillId="0" borderId="4" xfId="2" applyFont="1" applyFill="1" applyBorder="1" applyAlignment="1">
      <alignment horizontal="center" vertical="center"/>
    </xf>
    <xf numFmtId="1" fontId="18" fillId="0" borderId="2" xfId="2" applyNumberFormat="1" applyFont="1" applyFill="1" applyBorder="1" applyAlignment="1">
      <alignment horizontal="center" vertical="center"/>
    </xf>
    <xf numFmtId="1" fontId="17" fillId="3" borderId="17" xfId="2" applyNumberFormat="1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1" fontId="12" fillId="3" borderId="4" xfId="2" applyNumberFormat="1" applyFont="1" applyFill="1" applyBorder="1" applyAlignment="1">
      <alignment horizontal="center" vertical="center"/>
    </xf>
    <xf numFmtId="1" fontId="12" fillId="3" borderId="2" xfId="2" applyNumberFormat="1" applyFont="1" applyFill="1" applyBorder="1" applyAlignment="1">
      <alignment horizontal="center" vertical="center"/>
    </xf>
    <xf numFmtId="1" fontId="12" fillId="3" borderId="1" xfId="2" applyNumberFormat="1" applyFont="1" applyFill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0" fontId="14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1" fontId="17" fillId="3" borderId="1" xfId="2" applyNumberFormat="1" applyFont="1" applyFill="1" applyBorder="1" applyAlignment="1">
      <alignment horizontal="center" vertical="center" textRotation="90"/>
    </xf>
    <xf numFmtId="1" fontId="17" fillId="0" borderId="0" xfId="2" applyNumberFormat="1" applyFont="1" applyFill="1" applyBorder="1" applyAlignment="1">
      <alignment horizontal="center" vertical="center"/>
    </xf>
    <xf numFmtId="1" fontId="17" fillId="0" borderId="7" xfId="2" applyNumberFormat="1" applyFont="1" applyFill="1" applyBorder="1" applyAlignment="1">
      <alignment horizontal="center" vertical="center"/>
    </xf>
    <xf numFmtId="1" fontId="20" fillId="0" borderId="4" xfId="2" applyNumberFormat="1" applyFont="1" applyFill="1" applyBorder="1" applyAlignment="1">
      <alignment vertical="center"/>
    </xf>
    <xf numFmtId="1" fontId="8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2" fillId="0" borderId="15" xfId="2" applyFont="1" applyFill="1" applyBorder="1" applyAlignment="1">
      <alignment horizontal="left" vertical="center"/>
    </xf>
    <xf numFmtId="1" fontId="3" fillId="0" borderId="16" xfId="2" applyNumberFormat="1" applyFont="1" applyFill="1" applyBorder="1" applyAlignment="1">
      <alignment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14" fillId="0" borderId="4" xfId="0" applyFont="1" applyFill="1" applyBorder="1" applyAlignment="1">
      <alignment vertical="center"/>
    </xf>
    <xf numFmtId="0" fontId="19" fillId="0" borderId="3" xfId="4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1" fontId="14" fillId="0" borderId="5" xfId="0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" fontId="17" fillId="3" borderId="6" xfId="2" applyNumberFormat="1" applyFont="1" applyFill="1" applyBorder="1" applyAlignment="1">
      <alignment horizontal="center" vertical="center"/>
    </xf>
    <xf numFmtId="1" fontId="20" fillId="0" borderId="0" xfId="2" applyNumberFormat="1" applyFont="1" applyFill="1" applyAlignment="1">
      <alignment vertical="center"/>
    </xf>
    <xf numFmtId="1" fontId="10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9" fontId="12" fillId="0" borderId="0" xfId="2" applyNumberFormat="1" applyFont="1" applyFill="1" applyBorder="1" applyAlignment="1">
      <alignment horizontal="center" vertical="center"/>
    </xf>
    <xf numFmtId="1" fontId="12" fillId="0" borderId="0" xfId="2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1" fontId="3" fillId="0" borderId="0" xfId="2" applyNumberFormat="1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19" fillId="0" borderId="25" xfId="4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" fontId="18" fillId="0" borderId="6" xfId="2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4" applyFont="1" applyFill="1" applyBorder="1" applyAlignment="1">
      <alignment horizontal="center" vertical="center"/>
    </xf>
    <xf numFmtId="1" fontId="18" fillId="0" borderId="4" xfId="2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4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8" fillId="0" borderId="9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1" fontId="6" fillId="0" borderId="0" xfId="2" applyNumberFormat="1" applyFont="1" applyFill="1" applyAlignment="1">
      <alignment vertical="center"/>
    </xf>
    <xf numFmtId="0" fontId="0" fillId="0" borderId="1" xfId="2" applyFont="1" applyFill="1" applyBorder="1" applyAlignment="1">
      <alignment horizontal="center" vertical="center"/>
    </xf>
    <xf numFmtId="0" fontId="17" fillId="0" borderId="12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2" fillId="0" borderId="4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4" xfId="2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1" fontId="6" fillId="0" borderId="15" xfId="2" applyNumberFormat="1" applyFont="1" applyFill="1" applyBorder="1" applyAlignment="1">
      <alignment horizontal="center" vertical="center" wrapText="1"/>
    </xf>
    <xf numFmtId="1" fontId="6" fillId="0" borderId="16" xfId="2" applyNumberFormat="1" applyFont="1" applyFill="1" applyBorder="1" applyAlignment="1">
      <alignment horizontal="center" vertical="center" wrapText="1"/>
    </xf>
    <xf numFmtId="1" fontId="6" fillId="0" borderId="17" xfId="2" applyNumberFormat="1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11" xfId="2" applyFont="1" applyFill="1" applyBorder="1" applyAlignment="1">
      <alignment horizontal="left" vertical="center"/>
    </xf>
    <xf numFmtId="0" fontId="10" fillId="0" borderId="21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1" xfId="2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left" vertical="center"/>
    </xf>
    <xf numFmtId="0" fontId="10" fillId="0" borderId="7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Normalny_Arkusz1" xfId="4" xr:uid="{00000000-0005-0000-0000-000004000000}"/>
    <cellStyle name="Walutowy 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0"/>
  <sheetViews>
    <sheetView tabSelected="1" zoomScale="115" zoomScaleNormal="115" workbookViewId="0">
      <selection activeCell="A7" sqref="A7"/>
    </sheetView>
  </sheetViews>
  <sheetFormatPr defaultColWidth="13" defaultRowHeight="12.5" x14ac:dyDescent="0.25"/>
  <cols>
    <col min="1" max="1" width="50" style="70" customWidth="1"/>
    <col min="2" max="2" width="5.81640625" style="71" customWidth="1"/>
    <col min="3" max="7" width="5.81640625" style="2" customWidth="1"/>
    <col min="8" max="8" width="4.54296875" style="2" customWidth="1"/>
    <col min="9" max="9" width="5" style="2" customWidth="1"/>
    <col min="10" max="10" width="5.453125" style="73" customWidth="1"/>
    <col min="11" max="16384" width="13" style="49"/>
  </cols>
  <sheetData>
    <row r="1" spans="1:11" x14ac:dyDescent="0.25">
      <c r="A1" s="99" t="s">
        <v>10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1" ht="40.5" customHeight="1" x14ac:dyDescent="0.25">
      <c r="A2" s="102" t="s">
        <v>56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1" ht="4.5" hidden="1" customHeight="1" x14ac:dyDescent="0.25">
      <c r="A3" s="50"/>
      <c r="B3" s="51"/>
      <c r="C3" s="52"/>
      <c r="D3" s="52"/>
      <c r="E3" s="52"/>
      <c r="F3" s="52"/>
      <c r="G3" s="52"/>
      <c r="H3" s="52"/>
      <c r="I3" s="52"/>
      <c r="J3" s="53"/>
    </row>
    <row r="4" spans="1:11" s="54" customFormat="1" ht="64.5" customHeight="1" x14ac:dyDescent="0.25">
      <c r="A4" s="87" t="s">
        <v>0</v>
      </c>
      <c r="B4" s="15" t="s">
        <v>1</v>
      </c>
      <c r="C4" s="16" t="s">
        <v>2</v>
      </c>
      <c r="D4" s="16" t="s">
        <v>3</v>
      </c>
      <c r="E4" s="17" t="s">
        <v>4</v>
      </c>
      <c r="F4" s="18" t="s">
        <v>5</v>
      </c>
      <c r="G4" s="18" t="s">
        <v>6</v>
      </c>
      <c r="H4" s="16" t="s">
        <v>7</v>
      </c>
      <c r="I4" s="16" t="s">
        <v>21</v>
      </c>
      <c r="J4" s="16" t="s">
        <v>22</v>
      </c>
    </row>
    <row r="5" spans="1:11" s="54" customFormat="1" ht="12.75" customHeight="1" x14ac:dyDescent="0.25">
      <c r="A5" s="106" t="s">
        <v>11</v>
      </c>
      <c r="B5" s="107"/>
      <c r="C5" s="107"/>
      <c r="D5" s="107"/>
      <c r="E5" s="107"/>
      <c r="F5" s="107"/>
      <c r="G5" s="107"/>
      <c r="H5" s="107"/>
      <c r="I5" s="107"/>
      <c r="J5" s="108"/>
    </row>
    <row r="6" spans="1:11" s="54" customFormat="1" ht="12.65" customHeight="1" x14ac:dyDescent="0.25">
      <c r="A6" s="75" t="s">
        <v>28</v>
      </c>
      <c r="B6" s="59">
        <v>2</v>
      </c>
      <c r="C6" s="25" t="s">
        <v>17</v>
      </c>
      <c r="D6" s="76">
        <f t="shared" ref="D6:D15" si="0">SUM(E6:H6)</f>
        <v>30</v>
      </c>
      <c r="E6" s="77"/>
      <c r="F6" s="78"/>
      <c r="G6" s="78">
        <v>30</v>
      </c>
      <c r="H6" s="56"/>
      <c r="I6" s="20">
        <f t="shared" ref="I6:I15" si="1">ROUNDUP(E6/15,0)</f>
        <v>0</v>
      </c>
      <c r="J6" s="23">
        <f t="shared" ref="J6:J15" si="2">ROUNDUP((F6+G6+H6)/15,0)</f>
        <v>2</v>
      </c>
    </row>
    <row r="7" spans="1:11" s="54" customFormat="1" ht="12.65" customHeight="1" x14ac:dyDescent="0.25">
      <c r="A7" s="55" t="s">
        <v>57</v>
      </c>
      <c r="B7" s="34">
        <v>2</v>
      </c>
      <c r="C7" s="26" t="s">
        <v>17</v>
      </c>
      <c r="D7" s="79">
        <f t="shared" si="0"/>
        <v>30</v>
      </c>
      <c r="E7" s="80">
        <v>15</v>
      </c>
      <c r="F7" s="81">
        <v>5</v>
      </c>
      <c r="G7" s="81">
        <v>10</v>
      </c>
      <c r="H7" s="74"/>
      <c r="I7" s="20">
        <f t="shared" si="1"/>
        <v>1</v>
      </c>
      <c r="J7" s="23">
        <f t="shared" si="2"/>
        <v>1</v>
      </c>
    </row>
    <row r="8" spans="1:11" s="54" customFormat="1" ht="12.65" customHeight="1" x14ac:dyDescent="0.25">
      <c r="A8" s="55" t="s">
        <v>15</v>
      </c>
      <c r="B8" s="34">
        <v>2</v>
      </c>
      <c r="C8" s="26" t="s">
        <v>17</v>
      </c>
      <c r="D8" s="79">
        <f t="shared" si="0"/>
        <v>30</v>
      </c>
      <c r="E8" s="80">
        <v>15</v>
      </c>
      <c r="F8" s="81">
        <v>5</v>
      </c>
      <c r="G8" s="81">
        <v>10</v>
      </c>
      <c r="H8" s="74"/>
      <c r="I8" s="20">
        <f t="shared" si="1"/>
        <v>1</v>
      </c>
      <c r="J8" s="23">
        <f t="shared" si="2"/>
        <v>1</v>
      </c>
    </row>
    <row r="9" spans="1:11" s="54" customFormat="1" ht="12.65" customHeight="1" x14ac:dyDescent="0.25">
      <c r="A9" s="55" t="s">
        <v>16</v>
      </c>
      <c r="B9" s="34">
        <v>4</v>
      </c>
      <c r="C9" s="26" t="s">
        <v>18</v>
      </c>
      <c r="D9" s="79">
        <f t="shared" si="0"/>
        <v>55</v>
      </c>
      <c r="E9" s="80">
        <v>15</v>
      </c>
      <c r="F9" s="81">
        <v>15</v>
      </c>
      <c r="G9" s="81">
        <v>25</v>
      </c>
      <c r="H9" s="74"/>
      <c r="I9" s="20">
        <f t="shared" si="1"/>
        <v>1</v>
      </c>
      <c r="J9" s="23">
        <f t="shared" si="2"/>
        <v>3</v>
      </c>
    </row>
    <row r="10" spans="1:11" s="54" customFormat="1" ht="12.65" customHeight="1" x14ac:dyDescent="0.25">
      <c r="A10" s="55" t="s">
        <v>35</v>
      </c>
      <c r="B10" s="34">
        <v>4</v>
      </c>
      <c r="C10" s="26" t="s">
        <v>18</v>
      </c>
      <c r="D10" s="79">
        <f t="shared" si="0"/>
        <v>45</v>
      </c>
      <c r="E10" s="80">
        <v>15</v>
      </c>
      <c r="F10" s="81">
        <v>10</v>
      </c>
      <c r="G10" s="81">
        <v>20</v>
      </c>
      <c r="H10" s="74"/>
      <c r="I10" s="20">
        <f t="shared" si="1"/>
        <v>1</v>
      </c>
      <c r="J10" s="23">
        <f t="shared" si="2"/>
        <v>2</v>
      </c>
    </row>
    <row r="11" spans="1:11" s="54" customFormat="1" ht="12" customHeight="1" x14ac:dyDescent="0.25">
      <c r="A11" s="55" t="s">
        <v>34</v>
      </c>
      <c r="B11" s="34">
        <v>4</v>
      </c>
      <c r="C11" s="26" t="s">
        <v>18</v>
      </c>
      <c r="D11" s="79">
        <f t="shared" si="0"/>
        <v>45</v>
      </c>
      <c r="E11" s="80">
        <v>15</v>
      </c>
      <c r="F11" s="81">
        <v>10</v>
      </c>
      <c r="G11" s="81">
        <v>20</v>
      </c>
      <c r="H11" s="74"/>
      <c r="I11" s="20">
        <f t="shared" si="1"/>
        <v>1</v>
      </c>
      <c r="J11" s="23">
        <f t="shared" si="2"/>
        <v>2</v>
      </c>
      <c r="K11" s="85"/>
    </row>
    <row r="12" spans="1:11" s="54" customFormat="1" ht="13.5" customHeight="1" x14ac:dyDescent="0.25">
      <c r="A12" s="55" t="s">
        <v>45</v>
      </c>
      <c r="B12" s="34">
        <v>3</v>
      </c>
      <c r="C12" s="26" t="s">
        <v>17</v>
      </c>
      <c r="D12" s="79">
        <f t="shared" si="0"/>
        <v>45</v>
      </c>
      <c r="E12" s="80">
        <v>15</v>
      </c>
      <c r="F12" s="81">
        <v>10</v>
      </c>
      <c r="G12" s="81">
        <v>20</v>
      </c>
      <c r="H12" s="74"/>
      <c r="I12" s="20">
        <f t="shared" si="1"/>
        <v>1</v>
      </c>
      <c r="J12" s="23">
        <f t="shared" si="2"/>
        <v>2</v>
      </c>
    </row>
    <row r="13" spans="1:11" s="57" customFormat="1" ht="12.65" customHeight="1" x14ac:dyDescent="0.25">
      <c r="A13" s="55" t="s">
        <v>36</v>
      </c>
      <c r="B13" s="34">
        <v>3</v>
      </c>
      <c r="C13" s="26" t="s">
        <v>17</v>
      </c>
      <c r="D13" s="79">
        <f t="shared" si="0"/>
        <v>30</v>
      </c>
      <c r="E13" s="80">
        <v>15</v>
      </c>
      <c r="F13" s="81">
        <v>5</v>
      </c>
      <c r="G13" s="81">
        <v>10</v>
      </c>
      <c r="H13" s="74"/>
      <c r="I13" s="20">
        <f t="shared" si="1"/>
        <v>1</v>
      </c>
      <c r="J13" s="23">
        <f t="shared" si="2"/>
        <v>1</v>
      </c>
    </row>
    <row r="14" spans="1:11" s="54" customFormat="1" ht="13.5" customHeight="1" x14ac:dyDescent="0.25">
      <c r="A14" s="58" t="s">
        <v>25</v>
      </c>
      <c r="B14" s="34">
        <v>4</v>
      </c>
      <c r="C14" s="26" t="s">
        <v>18</v>
      </c>
      <c r="D14" s="79">
        <f t="shared" si="0"/>
        <v>45</v>
      </c>
      <c r="E14" s="80">
        <v>45</v>
      </c>
      <c r="F14" s="81"/>
      <c r="G14" s="81"/>
      <c r="H14" s="74"/>
      <c r="I14" s="20">
        <f t="shared" si="1"/>
        <v>3</v>
      </c>
      <c r="J14" s="23">
        <f t="shared" si="2"/>
        <v>0</v>
      </c>
    </row>
    <row r="15" spans="1:11" s="54" customFormat="1" ht="12.65" customHeight="1" x14ac:dyDescent="0.25">
      <c r="A15" s="55" t="s">
        <v>46</v>
      </c>
      <c r="B15" s="34">
        <v>2</v>
      </c>
      <c r="C15" s="26" t="s">
        <v>17</v>
      </c>
      <c r="D15" s="79">
        <f t="shared" si="0"/>
        <v>45</v>
      </c>
      <c r="E15" s="80">
        <v>15</v>
      </c>
      <c r="F15" s="81">
        <v>10</v>
      </c>
      <c r="G15" s="81">
        <v>20</v>
      </c>
      <c r="H15" s="74"/>
      <c r="I15" s="20">
        <f t="shared" si="1"/>
        <v>1</v>
      </c>
      <c r="J15" s="23">
        <f t="shared" si="2"/>
        <v>2</v>
      </c>
    </row>
    <row r="16" spans="1:11" s="57" customFormat="1" ht="12.65" customHeight="1" x14ac:dyDescent="0.25">
      <c r="A16" s="89" t="s">
        <v>8</v>
      </c>
      <c r="B16" s="28">
        <f>SUM(B6:B15)</f>
        <v>30</v>
      </c>
      <c r="C16" s="29">
        <f>COUNTIF(C6:C15,"e")</f>
        <v>4</v>
      </c>
      <c r="D16" s="30">
        <f t="shared" ref="D16:J16" si="3">SUM(D6:D15)</f>
        <v>400</v>
      </c>
      <c r="E16" s="30">
        <f t="shared" si="3"/>
        <v>165</v>
      </c>
      <c r="F16" s="30">
        <f t="shared" si="3"/>
        <v>70</v>
      </c>
      <c r="G16" s="30">
        <f t="shared" si="3"/>
        <v>165</v>
      </c>
      <c r="H16" s="31">
        <f t="shared" si="3"/>
        <v>0</v>
      </c>
      <c r="I16" s="32">
        <f t="shared" si="3"/>
        <v>11</v>
      </c>
      <c r="J16" s="33">
        <f t="shared" si="3"/>
        <v>16</v>
      </c>
    </row>
    <row r="17" spans="1:10" s="57" customFormat="1" ht="12.65" customHeight="1" x14ac:dyDescent="0.25">
      <c r="A17" s="109" t="s">
        <v>12</v>
      </c>
      <c r="B17" s="110"/>
      <c r="C17" s="110"/>
      <c r="D17" s="110"/>
      <c r="E17" s="110"/>
      <c r="F17" s="110"/>
      <c r="G17" s="110"/>
      <c r="H17" s="110"/>
      <c r="I17" s="110"/>
      <c r="J17" s="111"/>
    </row>
    <row r="18" spans="1:10" s="57" customFormat="1" ht="15" customHeight="1" x14ac:dyDescent="0.25">
      <c r="A18" s="58" t="s">
        <v>26</v>
      </c>
      <c r="B18" s="34">
        <v>4</v>
      </c>
      <c r="C18" s="26" t="s">
        <v>18</v>
      </c>
      <c r="D18" s="27">
        <f t="shared" ref="D18:D26" si="4">SUM(E18:H18)</f>
        <v>30</v>
      </c>
      <c r="E18" s="21">
        <v>30</v>
      </c>
      <c r="F18" s="22"/>
      <c r="G18" s="22"/>
      <c r="H18" s="20"/>
      <c r="I18" s="20">
        <f t="shared" ref="I18:I26" si="5">ROUNDUP(E18/15,0)</f>
        <v>2</v>
      </c>
      <c r="J18" s="23">
        <f t="shared" ref="J18:J26" si="6">ROUNDUP((F18+G18+H18)/15,0)</f>
        <v>0</v>
      </c>
    </row>
    <row r="19" spans="1:10" s="60" customFormat="1" ht="12.75" customHeight="1" x14ac:dyDescent="0.25">
      <c r="A19" s="58" t="s">
        <v>44</v>
      </c>
      <c r="B19" s="34">
        <v>3</v>
      </c>
      <c r="C19" s="26" t="s">
        <v>17</v>
      </c>
      <c r="D19" s="27">
        <f t="shared" si="4"/>
        <v>30</v>
      </c>
      <c r="E19" s="21">
        <v>15</v>
      </c>
      <c r="F19" s="22">
        <v>5</v>
      </c>
      <c r="G19" s="22">
        <v>10</v>
      </c>
      <c r="H19" s="20"/>
      <c r="I19" s="20">
        <f t="shared" si="5"/>
        <v>1</v>
      </c>
      <c r="J19" s="23">
        <f t="shared" si="6"/>
        <v>1</v>
      </c>
    </row>
    <row r="20" spans="1:10" s="61" customFormat="1" ht="12.65" customHeight="1" x14ac:dyDescent="0.25">
      <c r="A20" s="55" t="s">
        <v>30</v>
      </c>
      <c r="B20" s="34">
        <v>4</v>
      </c>
      <c r="C20" s="26" t="s">
        <v>17</v>
      </c>
      <c r="D20" s="27">
        <f t="shared" si="4"/>
        <v>45</v>
      </c>
      <c r="E20" s="21">
        <v>15</v>
      </c>
      <c r="F20" s="22">
        <v>10</v>
      </c>
      <c r="G20" s="22">
        <v>20</v>
      </c>
      <c r="H20" s="23"/>
      <c r="I20" s="20">
        <f t="shared" si="5"/>
        <v>1</v>
      </c>
      <c r="J20" s="23">
        <f t="shared" si="6"/>
        <v>2</v>
      </c>
    </row>
    <row r="21" spans="1:10" s="57" customFormat="1" ht="12.65" customHeight="1" x14ac:dyDescent="0.25">
      <c r="A21" s="55" t="s">
        <v>37</v>
      </c>
      <c r="B21" s="34">
        <v>4</v>
      </c>
      <c r="C21" s="84" t="s">
        <v>18</v>
      </c>
      <c r="D21" s="27">
        <f t="shared" si="4"/>
        <v>45</v>
      </c>
      <c r="E21" s="21">
        <v>15</v>
      </c>
      <c r="F21" s="22">
        <v>10</v>
      </c>
      <c r="G21" s="22">
        <v>20</v>
      </c>
      <c r="H21" s="20"/>
      <c r="I21" s="20">
        <f t="shared" si="5"/>
        <v>1</v>
      </c>
      <c r="J21" s="23">
        <f t="shared" si="6"/>
        <v>2</v>
      </c>
    </row>
    <row r="22" spans="1:10" s="54" customFormat="1" ht="12.65" customHeight="1" x14ac:dyDescent="0.25">
      <c r="A22" s="55" t="s">
        <v>31</v>
      </c>
      <c r="B22" s="34">
        <v>3</v>
      </c>
      <c r="C22" s="84" t="s">
        <v>17</v>
      </c>
      <c r="D22" s="27">
        <f t="shared" si="4"/>
        <v>45</v>
      </c>
      <c r="E22" s="36">
        <v>15</v>
      </c>
      <c r="F22" s="22">
        <v>10</v>
      </c>
      <c r="G22" s="22">
        <v>20</v>
      </c>
      <c r="H22" s="20"/>
      <c r="I22" s="20">
        <f t="shared" si="5"/>
        <v>1</v>
      </c>
      <c r="J22" s="23">
        <f t="shared" si="6"/>
        <v>2</v>
      </c>
    </row>
    <row r="23" spans="1:10" s="61" customFormat="1" ht="12.65" customHeight="1" x14ac:dyDescent="0.25">
      <c r="A23" s="55" t="s">
        <v>42</v>
      </c>
      <c r="B23" s="34">
        <v>4</v>
      </c>
      <c r="C23" s="26" t="s">
        <v>17</v>
      </c>
      <c r="D23" s="27">
        <f t="shared" si="4"/>
        <v>35</v>
      </c>
      <c r="E23" s="20">
        <v>15</v>
      </c>
      <c r="F23" s="22">
        <v>10</v>
      </c>
      <c r="G23" s="22">
        <v>10</v>
      </c>
      <c r="H23" s="20"/>
      <c r="I23" s="20">
        <f t="shared" si="5"/>
        <v>1</v>
      </c>
      <c r="J23" s="23">
        <f t="shared" si="6"/>
        <v>2</v>
      </c>
    </row>
    <row r="24" spans="1:10" s="61" customFormat="1" ht="12.65" customHeight="1" x14ac:dyDescent="0.25">
      <c r="A24" s="55" t="s">
        <v>33</v>
      </c>
      <c r="B24" s="34">
        <v>4</v>
      </c>
      <c r="C24" s="26" t="s">
        <v>17</v>
      </c>
      <c r="D24" s="27">
        <f t="shared" si="4"/>
        <v>45</v>
      </c>
      <c r="E24" s="20">
        <v>15</v>
      </c>
      <c r="F24" s="22">
        <v>10</v>
      </c>
      <c r="G24" s="22">
        <v>20</v>
      </c>
      <c r="H24" s="20"/>
      <c r="I24" s="20">
        <f t="shared" si="5"/>
        <v>1</v>
      </c>
      <c r="J24" s="23">
        <f t="shared" si="6"/>
        <v>2</v>
      </c>
    </row>
    <row r="25" spans="1:10" s="61" customFormat="1" ht="12.65" customHeight="1" x14ac:dyDescent="0.25">
      <c r="A25" s="82" t="s">
        <v>19</v>
      </c>
      <c r="B25" s="35">
        <v>3</v>
      </c>
      <c r="C25" s="83" t="s">
        <v>17</v>
      </c>
      <c r="D25" s="20">
        <f t="shared" si="4"/>
        <v>30</v>
      </c>
      <c r="E25" s="20">
        <v>15</v>
      </c>
      <c r="F25" s="20">
        <v>5</v>
      </c>
      <c r="G25" s="20">
        <v>10</v>
      </c>
      <c r="H25" s="20"/>
      <c r="I25" s="20">
        <f t="shared" si="5"/>
        <v>1</v>
      </c>
      <c r="J25" s="23">
        <f t="shared" si="6"/>
        <v>1</v>
      </c>
    </row>
    <row r="26" spans="1:10" s="57" customFormat="1" ht="12.65" customHeight="1" x14ac:dyDescent="0.25">
      <c r="A26" s="55" t="s">
        <v>23</v>
      </c>
      <c r="B26" s="35">
        <v>1</v>
      </c>
      <c r="C26" s="19" t="s">
        <v>17</v>
      </c>
      <c r="D26" s="20">
        <f t="shared" si="4"/>
        <v>15</v>
      </c>
      <c r="E26" s="20"/>
      <c r="F26" s="20"/>
      <c r="G26" s="20">
        <v>15</v>
      </c>
      <c r="H26" s="20"/>
      <c r="I26" s="20">
        <f t="shared" si="5"/>
        <v>0</v>
      </c>
      <c r="J26" s="23">
        <f t="shared" si="6"/>
        <v>1</v>
      </c>
    </row>
    <row r="27" spans="1:10" s="54" customFormat="1" ht="12.65" customHeight="1" x14ac:dyDescent="0.25">
      <c r="A27" s="90" t="s">
        <v>8</v>
      </c>
      <c r="B27" s="33">
        <f>SUM(B18:B26)</f>
        <v>30</v>
      </c>
      <c r="C27" s="37">
        <f>COUNTIF(C18:C26,"e")</f>
        <v>2</v>
      </c>
      <c r="D27" s="32">
        <f t="shared" ref="D27:J27" si="7">SUM(D18:D26)</f>
        <v>320</v>
      </c>
      <c r="E27" s="32">
        <f t="shared" si="7"/>
        <v>135</v>
      </c>
      <c r="F27" s="32">
        <f t="shared" si="7"/>
        <v>60</v>
      </c>
      <c r="G27" s="32">
        <f t="shared" si="7"/>
        <v>125</v>
      </c>
      <c r="H27" s="32">
        <f t="shared" si="7"/>
        <v>0</v>
      </c>
      <c r="I27" s="32">
        <f t="shared" si="7"/>
        <v>9</v>
      </c>
      <c r="J27" s="33">
        <f t="shared" si="7"/>
        <v>13</v>
      </c>
    </row>
    <row r="28" spans="1:10" s="54" customFormat="1" ht="12.65" customHeight="1" x14ac:dyDescent="0.25">
      <c r="A28" s="112" t="s">
        <v>13</v>
      </c>
      <c r="B28" s="113"/>
      <c r="C28" s="113"/>
      <c r="D28" s="113"/>
      <c r="E28" s="113"/>
      <c r="F28" s="113"/>
      <c r="G28" s="113"/>
      <c r="H28" s="113"/>
      <c r="I28" s="113"/>
      <c r="J28" s="114"/>
    </row>
    <row r="29" spans="1:10" s="54" customFormat="1" ht="12.65" customHeight="1" x14ac:dyDescent="0.25">
      <c r="A29" s="92" t="s">
        <v>20</v>
      </c>
      <c r="B29" s="24">
        <v>2</v>
      </c>
      <c r="C29" s="38" t="s">
        <v>17</v>
      </c>
      <c r="D29" s="20">
        <f t="shared" ref="D29:D33" si="8">SUM(E29:H29)</f>
        <v>30</v>
      </c>
      <c r="E29" s="20">
        <v>15</v>
      </c>
      <c r="F29" s="20">
        <v>5</v>
      </c>
      <c r="G29" s="39">
        <v>10</v>
      </c>
      <c r="H29" s="20"/>
      <c r="I29" s="20">
        <f t="shared" ref="I29:I34" si="9">ROUNDUP(E29/15,0)</f>
        <v>1</v>
      </c>
      <c r="J29" s="23">
        <f t="shared" ref="J29:J34" si="10">ROUNDUP((F29+G29+H29)/17,0)</f>
        <v>1</v>
      </c>
    </row>
    <row r="30" spans="1:10" s="54" customFormat="1" ht="12.65" customHeight="1" x14ac:dyDescent="0.25">
      <c r="A30" s="55" t="s">
        <v>47</v>
      </c>
      <c r="B30" s="24">
        <v>3</v>
      </c>
      <c r="C30" s="86" t="s">
        <v>17</v>
      </c>
      <c r="D30" s="20">
        <f t="shared" si="8"/>
        <v>30</v>
      </c>
      <c r="E30" s="23">
        <v>15</v>
      </c>
      <c r="F30" s="23">
        <v>5</v>
      </c>
      <c r="G30" s="40">
        <v>10</v>
      </c>
      <c r="H30" s="23"/>
      <c r="I30" s="20">
        <f t="shared" si="9"/>
        <v>1</v>
      </c>
      <c r="J30" s="23">
        <f t="shared" si="10"/>
        <v>1</v>
      </c>
    </row>
    <row r="31" spans="1:10" s="54" customFormat="1" ht="12.65" customHeight="1" x14ac:dyDescent="0.25">
      <c r="A31" s="55" t="s">
        <v>32</v>
      </c>
      <c r="B31" s="24">
        <v>4</v>
      </c>
      <c r="C31" s="19" t="s">
        <v>18</v>
      </c>
      <c r="D31" s="20">
        <f t="shared" si="8"/>
        <v>45</v>
      </c>
      <c r="E31" s="23">
        <v>15</v>
      </c>
      <c r="F31" s="20">
        <v>10</v>
      </c>
      <c r="G31" s="39">
        <v>20</v>
      </c>
      <c r="H31" s="20"/>
      <c r="I31" s="20">
        <f t="shared" si="9"/>
        <v>1</v>
      </c>
      <c r="J31" s="23">
        <f t="shared" si="10"/>
        <v>2</v>
      </c>
    </row>
    <row r="32" spans="1:10" s="54" customFormat="1" ht="12.65" customHeight="1" x14ac:dyDescent="0.25">
      <c r="A32" s="55" t="s">
        <v>43</v>
      </c>
      <c r="B32" s="24">
        <v>4</v>
      </c>
      <c r="C32" s="19" t="s">
        <v>18</v>
      </c>
      <c r="D32" s="20">
        <f t="shared" si="8"/>
        <v>45</v>
      </c>
      <c r="E32" s="23">
        <v>15</v>
      </c>
      <c r="F32" s="20">
        <v>10</v>
      </c>
      <c r="G32" s="39">
        <v>20</v>
      </c>
      <c r="H32" s="41"/>
      <c r="I32" s="20">
        <f t="shared" si="9"/>
        <v>1</v>
      </c>
      <c r="J32" s="23">
        <f t="shared" si="10"/>
        <v>2</v>
      </c>
    </row>
    <row r="33" spans="1:10" s="54" customFormat="1" ht="12.65" customHeight="1" x14ac:dyDescent="0.25">
      <c r="A33" s="55" t="s">
        <v>24</v>
      </c>
      <c r="B33" s="24">
        <v>2</v>
      </c>
      <c r="C33" s="19" t="s">
        <v>17</v>
      </c>
      <c r="D33" s="20">
        <f t="shared" si="8"/>
        <v>30</v>
      </c>
      <c r="E33" s="23"/>
      <c r="F33" s="20"/>
      <c r="G33" s="20">
        <v>30</v>
      </c>
      <c r="H33" s="20"/>
      <c r="I33" s="20">
        <f t="shared" si="9"/>
        <v>0</v>
      </c>
      <c r="J33" s="23">
        <f t="shared" si="10"/>
        <v>2</v>
      </c>
    </row>
    <row r="34" spans="1:10" s="54" customFormat="1" ht="12.65" customHeight="1" x14ac:dyDescent="0.25">
      <c r="A34" s="55" t="s">
        <v>29</v>
      </c>
      <c r="B34" s="24">
        <v>15</v>
      </c>
      <c r="C34" s="38" t="s">
        <v>18</v>
      </c>
      <c r="D34" s="20"/>
      <c r="E34" s="23"/>
      <c r="F34" s="23"/>
      <c r="G34" s="40"/>
      <c r="H34" s="23"/>
      <c r="I34" s="20">
        <f t="shared" si="9"/>
        <v>0</v>
      </c>
      <c r="J34" s="23">
        <f t="shared" si="10"/>
        <v>0</v>
      </c>
    </row>
    <row r="35" spans="1:10" s="54" customFormat="1" ht="12.65" customHeight="1" x14ac:dyDescent="0.25">
      <c r="A35" s="90" t="s">
        <v>8</v>
      </c>
      <c r="B35" s="33">
        <f>SUM(B29:B34)</f>
        <v>30</v>
      </c>
      <c r="C35" s="37">
        <f>COUNTIF(C29:C34,"e")</f>
        <v>3</v>
      </c>
      <c r="D35" s="32">
        <f>SUM(D29:D34)</f>
        <v>180</v>
      </c>
      <c r="E35" s="32">
        <f>SUM(E29:E34)</f>
        <v>60</v>
      </c>
      <c r="F35" s="32">
        <f>SUM(F29:F34)</f>
        <v>30</v>
      </c>
      <c r="G35" s="32">
        <f>SUM(G29:G34)</f>
        <v>90</v>
      </c>
      <c r="H35" s="32"/>
      <c r="I35" s="32">
        <f>SUM(I29:I34)</f>
        <v>4</v>
      </c>
      <c r="J35" s="32">
        <f>SUM(J29:J34)</f>
        <v>8</v>
      </c>
    </row>
    <row r="36" spans="1:10" s="54" customFormat="1" ht="12.65" customHeight="1" x14ac:dyDescent="0.25">
      <c r="A36" s="88" t="s">
        <v>14</v>
      </c>
      <c r="B36" s="62">
        <f>B16+B27+B35</f>
        <v>90</v>
      </c>
      <c r="C36" s="42"/>
      <c r="D36" s="33">
        <f>D16+D27+D35</f>
        <v>900</v>
      </c>
      <c r="E36" s="33">
        <f>E16+E27+E35</f>
        <v>360</v>
      </c>
      <c r="F36" s="33">
        <f>F16+F27+F35</f>
        <v>160</v>
      </c>
      <c r="G36" s="33">
        <f>G16+G27+G35</f>
        <v>380</v>
      </c>
      <c r="H36" s="33">
        <f>H16+H27+H35</f>
        <v>0</v>
      </c>
      <c r="I36" s="43"/>
      <c r="J36" s="44"/>
    </row>
    <row r="37" spans="1:10" s="3" customFormat="1" ht="13" x14ac:dyDescent="0.25">
      <c r="A37" s="4" t="s">
        <v>9</v>
      </c>
      <c r="B37" s="45"/>
      <c r="C37" s="5"/>
      <c r="D37" s="46"/>
      <c r="E37" s="47">
        <f>(E36/D36)*100</f>
        <v>40</v>
      </c>
      <c r="F37" s="47">
        <f>(F36/D36)*100</f>
        <v>17.777777777777779</v>
      </c>
      <c r="G37" s="47">
        <f>(G36/D36)*100</f>
        <v>42.222222222222221</v>
      </c>
      <c r="H37" s="47">
        <f>(H36/D36)*100</f>
        <v>0</v>
      </c>
      <c r="I37" s="1"/>
      <c r="J37" s="48"/>
    </row>
    <row r="38" spans="1:10" s="3" customFormat="1" ht="13" x14ac:dyDescent="0.25">
      <c r="A38" s="91" t="s">
        <v>27</v>
      </c>
      <c r="B38" s="63"/>
      <c r="C38" s="64"/>
      <c r="D38" s="65"/>
      <c r="E38" s="66"/>
      <c r="F38" s="67"/>
      <c r="G38" s="68"/>
      <c r="H38" s="69"/>
      <c r="I38" s="105"/>
      <c r="J38" s="105"/>
    </row>
    <row r="39" spans="1:10" x14ac:dyDescent="0.25">
      <c r="J39" s="72"/>
    </row>
    <row r="40" spans="1:10" ht="13" x14ac:dyDescent="0.25">
      <c r="A40" s="93" t="s">
        <v>52</v>
      </c>
      <c r="B40" s="94"/>
      <c r="C40" s="94"/>
      <c r="D40" s="94"/>
      <c r="E40" s="94"/>
      <c r="F40" s="94"/>
      <c r="G40" s="94"/>
      <c r="H40" s="94"/>
      <c r="I40" s="94"/>
      <c r="J40" s="95"/>
    </row>
    <row r="41" spans="1:10" ht="13.5" customHeight="1" x14ac:dyDescent="0.25">
      <c r="A41" s="13" t="s">
        <v>38</v>
      </c>
      <c r="B41" s="6">
        <v>2</v>
      </c>
      <c r="C41" s="9" t="s">
        <v>17</v>
      </c>
      <c r="D41" s="10">
        <v>30</v>
      </c>
      <c r="E41" s="11">
        <v>15</v>
      </c>
      <c r="F41" s="7">
        <v>5</v>
      </c>
      <c r="G41" s="7">
        <v>10</v>
      </c>
      <c r="H41" s="12"/>
      <c r="I41" s="10">
        <f t="shared" ref="I41:I42" si="11">E41/15</f>
        <v>1</v>
      </c>
      <c r="J41" s="10">
        <f t="shared" ref="J41:J42" si="12">ROUNDUP((F41+G41+H41)/15,0)</f>
        <v>1</v>
      </c>
    </row>
    <row r="42" spans="1:10" ht="12.75" customHeight="1" x14ac:dyDescent="0.25">
      <c r="A42" s="8" t="s">
        <v>39</v>
      </c>
      <c r="B42" s="6">
        <v>2</v>
      </c>
      <c r="C42" s="9" t="s">
        <v>17</v>
      </c>
      <c r="D42" s="10">
        <v>30</v>
      </c>
      <c r="E42" s="11">
        <v>15</v>
      </c>
      <c r="F42" s="7">
        <v>5</v>
      </c>
      <c r="G42" s="7">
        <v>10</v>
      </c>
      <c r="H42" s="12"/>
      <c r="I42" s="10">
        <f t="shared" si="11"/>
        <v>1</v>
      </c>
      <c r="J42" s="10">
        <f t="shared" si="12"/>
        <v>1</v>
      </c>
    </row>
    <row r="43" spans="1:10" ht="12.75" customHeight="1" x14ac:dyDescent="0.25">
      <c r="A43" s="8" t="s">
        <v>54</v>
      </c>
      <c r="B43" s="14">
        <v>2</v>
      </c>
      <c r="C43" s="9" t="s">
        <v>17</v>
      </c>
      <c r="D43" s="10">
        <v>30</v>
      </c>
      <c r="E43" s="11">
        <v>15</v>
      </c>
      <c r="F43" s="7">
        <v>5</v>
      </c>
      <c r="G43" s="7">
        <v>10</v>
      </c>
      <c r="H43" s="12"/>
      <c r="I43" s="10">
        <f>E43/15</f>
        <v>1</v>
      </c>
      <c r="J43" s="10">
        <f>ROUNDUP((F43+G43+H43)/15,0)</f>
        <v>1</v>
      </c>
    </row>
    <row r="44" spans="1:10" ht="13" x14ac:dyDescent="0.25">
      <c r="A44" s="96" t="s">
        <v>51</v>
      </c>
      <c r="B44" s="97"/>
      <c r="C44" s="97"/>
      <c r="D44" s="97"/>
      <c r="E44" s="97"/>
      <c r="F44" s="97"/>
      <c r="G44" s="97"/>
      <c r="H44" s="97"/>
      <c r="I44" s="97"/>
      <c r="J44" s="98"/>
    </row>
    <row r="45" spans="1:10" ht="13" x14ac:dyDescent="0.25">
      <c r="A45" s="13" t="s">
        <v>41</v>
      </c>
      <c r="B45" s="14">
        <v>3</v>
      </c>
      <c r="C45" s="9" t="s">
        <v>17</v>
      </c>
      <c r="D45" s="10">
        <f>SUM(E45:H45)</f>
        <v>30</v>
      </c>
      <c r="E45" s="11">
        <v>15</v>
      </c>
      <c r="F45" s="7">
        <v>5</v>
      </c>
      <c r="G45" s="7">
        <v>10</v>
      </c>
      <c r="H45" s="10"/>
      <c r="I45" s="10">
        <f>E45/15</f>
        <v>1</v>
      </c>
      <c r="J45" s="10">
        <f>ROUNDUP((F45+G45+H45)/15,0)</f>
        <v>1</v>
      </c>
    </row>
    <row r="46" spans="1:10" ht="13" x14ac:dyDescent="0.25">
      <c r="A46" s="13" t="s">
        <v>40</v>
      </c>
      <c r="B46" s="14">
        <v>3</v>
      </c>
      <c r="C46" s="9" t="s">
        <v>17</v>
      </c>
      <c r="D46" s="10">
        <f>SUM(E46:H46)</f>
        <v>30</v>
      </c>
      <c r="E46" s="11">
        <v>15</v>
      </c>
      <c r="F46" s="7">
        <v>5</v>
      </c>
      <c r="G46" s="7">
        <v>10</v>
      </c>
      <c r="H46" s="10"/>
      <c r="I46" s="10">
        <f>E46/15</f>
        <v>1</v>
      </c>
      <c r="J46" s="10">
        <f>ROUNDUP((F46+G46+H46)/15,0)</f>
        <v>1</v>
      </c>
    </row>
    <row r="47" spans="1:10" ht="13.5" customHeight="1" x14ac:dyDescent="0.25">
      <c r="A47" s="8" t="s">
        <v>55</v>
      </c>
      <c r="B47" s="14">
        <v>3</v>
      </c>
      <c r="C47" s="9" t="s">
        <v>17</v>
      </c>
      <c r="D47" s="10">
        <v>30</v>
      </c>
      <c r="E47" s="11">
        <v>15</v>
      </c>
      <c r="F47" s="7">
        <v>5</v>
      </c>
      <c r="G47" s="7">
        <v>10</v>
      </c>
      <c r="H47" s="12"/>
      <c r="I47" s="10">
        <f>E47/15</f>
        <v>1</v>
      </c>
      <c r="J47" s="10">
        <f>ROUNDUP((F47+G47+H47)/15,0)</f>
        <v>1</v>
      </c>
    </row>
    <row r="48" spans="1:10" ht="13" x14ac:dyDescent="0.25">
      <c r="A48" s="96" t="s">
        <v>20</v>
      </c>
      <c r="B48" s="97"/>
      <c r="C48" s="97"/>
      <c r="D48" s="97"/>
      <c r="E48" s="97"/>
      <c r="F48" s="97"/>
      <c r="G48" s="97"/>
      <c r="H48" s="97"/>
      <c r="I48" s="97"/>
      <c r="J48" s="98"/>
    </row>
    <row r="49" spans="1:10" ht="13" x14ac:dyDescent="0.25">
      <c r="A49" s="13" t="s">
        <v>48</v>
      </c>
      <c r="B49" s="14">
        <v>2</v>
      </c>
      <c r="C49" s="9" t="s">
        <v>17</v>
      </c>
      <c r="D49" s="10">
        <f>SUM(E49:G49)</f>
        <v>30</v>
      </c>
      <c r="E49" s="11">
        <v>15</v>
      </c>
      <c r="F49" s="7">
        <v>5</v>
      </c>
      <c r="G49" s="7">
        <v>10</v>
      </c>
      <c r="H49" s="10"/>
      <c r="I49" s="10">
        <f>E49/15</f>
        <v>1</v>
      </c>
      <c r="J49" s="10">
        <f>ROUNDUP((F49+G49+H49)/15,0)</f>
        <v>1</v>
      </c>
    </row>
    <row r="50" spans="1:10" ht="13" x14ac:dyDescent="0.25">
      <c r="A50" s="13" t="s">
        <v>49</v>
      </c>
      <c r="B50" s="14">
        <v>2</v>
      </c>
      <c r="C50" s="9" t="s">
        <v>17</v>
      </c>
      <c r="D50" s="10">
        <f>SUM(E50:G50)</f>
        <v>30</v>
      </c>
      <c r="E50" s="11">
        <v>15</v>
      </c>
      <c r="F50" s="7">
        <v>5</v>
      </c>
      <c r="G50" s="7">
        <v>10</v>
      </c>
      <c r="H50" s="10"/>
      <c r="I50" s="10">
        <f>E50/15</f>
        <v>1</v>
      </c>
      <c r="J50" s="10">
        <f>ROUNDUP((F50+G50+H50)/15,0)</f>
        <v>1</v>
      </c>
    </row>
    <row r="51" spans="1:10" ht="13" x14ac:dyDescent="0.25">
      <c r="A51" s="13" t="s">
        <v>53</v>
      </c>
      <c r="B51" s="14">
        <v>2</v>
      </c>
      <c r="C51" s="9" t="s">
        <v>17</v>
      </c>
      <c r="D51" s="10">
        <f>SUM(E51:G51)</f>
        <v>30</v>
      </c>
      <c r="E51" s="11">
        <v>15</v>
      </c>
      <c r="F51" s="7">
        <v>5</v>
      </c>
      <c r="G51" s="7">
        <v>10</v>
      </c>
      <c r="H51" s="10"/>
      <c r="I51" s="10">
        <f>E51/15</f>
        <v>1</v>
      </c>
      <c r="J51" s="10">
        <f>ROUNDUP((F51+G51+H51)/15,0)</f>
        <v>1</v>
      </c>
    </row>
    <row r="52" spans="1:10" ht="13" x14ac:dyDescent="0.25">
      <c r="A52" s="13" t="s">
        <v>50</v>
      </c>
      <c r="B52" s="14">
        <v>2</v>
      </c>
      <c r="C52" s="9" t="s">
        <v>17</v>
      </c>
      <c r="D52" s="10">
        <f>SUM(E52:G52)</f>
        <v>30</v>
      </c>
      <c r="E52" s="11">
        <v>15</v>
      </c>
      <c r="F52" s="7">
        <v>5</v>
      </c>
      <c r="G52" s="7">
        <v>10</v>
      </c>
      <c r="H52" s="10"/>
      <c r="I52" s="10">
        <f>E52/15</f>
        <v>1</v>
      </c>
      <c r="J52" s="10">
        <f>ROUNDUP((F52+G52+H52)/15,0)</f>
        <v>1</v>
      </c>
    </row>
    <row r="53" spans="1:10" x14ac:dyDescent="0.25">
      <c r="J53" s="72"/>
    </row>
    <row r="54" spans="1:10" x14ac:dyDescent="0.25">
      <c r="J54" s="72"/>
    </row>
    <row r="55" spans="1:10" x14ac:dyDescent="0.25">
      <c r="J55" s="72"/>
    </row>
    <row r="56" spans="1:10" x14ac:dyDescent="0.25">
      <c r="J56" s="72"/>
    </row>
    <row r="57" spans="1:10" x14ac:dyDescent="0.25">
      <c r="J57" s="72"/>
    </row>
    <row r="58" spans="1:10" x14ac:dyDescent="0.25">
      <c r="J58" s="72"/>
    </row>
    <row r="59" spans="1:10" x14ac:dyDescent="0.25">
      <c r="J59" s="72"/>
    </row>
    <row r="60" spans="1:10" x14ac:dyDescent="0.25">
      <c r="J60" s="72"/>
    </row>
    <row r="61" spans="1:10" x14ac:dyDescent="0.25">
      <c r="J61" s="72"/>
    </row>
    <row r="62" spans="1:10" x14ac:dyDescent="0.25">
      <c r="J62" s="72"/>
    </row>
    <row r="63" spans="1:10" x14ac:dyDescent="0.25">
      <c r="J63" s="72"/>
    </row>
    <row r="64" spans="1:10" x14ac:dyDescent="0.25">
      <c r="J64" s="72"/>
    </row>
    <row r="65" spans="10:10" x14ac:dyDescent="0.25">
      <c r="J65" s="72"/>
    </row>
    <row r="66" spans="10:10" x14ac:dyDescent="0.25">
      <c r="J66" s="72"/>
    </row>
    <row r="67" spans="10:10" x14ac:dyDescent="0.25">
      <c r="J67" s="72"/>
    </row>
    <row r="68" spans="10:10" x14ac:dyDescent="0.25">
      <c r="J68" s="72"/>
    </row>
    <row r="69" spans="10:10" x14ac:dyDescent="0.25">
      <c r="J69" s="72"/>
    </row>
    <row r="70" spans="10:10" x14ac:dyDescent="0.25">
      <c r="J70" s="72"/>
    </row>
    <row r="71" spans="10:10" x14ac:dyDescent="0.25">
      <c r="J71" s="72"/>
    </row>
    <row r="72" spans="10:10" x14ac:dyDescent="0.25">
      <c r="J72" s="72"/>
    </row>
    <row r="73" spans="10:10" x14ac:dyDescent="0.25">
      <c r="J73" s="72"/>
    </row>
    <row r="74" spans="10:10" x14ac:dyDescent="0.25">
      <c r="J74" s="72"/>
    </row>
    <row r="75" spans="10:10" x14ac:dyDescent="0.25">
      <c r="J75" s="72"/>
    </row>
    <row r="76" spans="10:10" x14ac:dyDescent="0.25">
      <c r="J76" s="72"/>
    </row>
    <row r="77" spans="10:10" x14ac:dyDescent="0.25">
      <c r="J77" s="72"/>
    </row>
    <row r="78" spans="10:10" x14ac:dyDescent="0.25">
      <c r="J78" s="72"/>
    </row>
    <row r="79" spans="10:10" x14ac:dyDescent="0.25">
      <c r="J79" s="72"/>
    </row>
    <row r="80" spans="10:10" x14ac:dyDescent="0.25">
      <c r="J80" s="72"/>
    </row>
    <row r="81" spans="10:10" x14ac:dyDescent="0.25">
      <c r="J81" s="72"/>
    </row>
    <row r="82" spans="10:10" x14ac:dyDescent="0.25">
      <c r="J82" s="72"/>
    </row>
    <row r="83" spans="10:10" x14ac:dyDescent="0.25">
      <c r="J83" s="72"/>
    </row>
    <row r="84" spans="10:10" x14ac:dyDescent="0.25">
      <c r="J84" s="72"/>
    </row>
    <row r="85" spans="10:10" x14ac:dyDescent="0.25">
      <c r="J85" s="72"/>
    </row>
    <row r="86" spans="10:10" x14ac:dyDescent="0.25">
      <c r="J86" s="72"/>
    </row>
    <row r="87" spans="10:10" x14ac:dyDescent="0.25">
      <c r="J87" s="72"/>
    </row>
    <row r="88" spans="10:10" x14ac:dyDescent="0.25">
      <c r="J88" s="72"/>
    </row>
    <row r="89" spans="10:10" x14ac:dyDescent="0.25">
      <c r="J89" s="72"/>
    </row>
    <row r="90" spans="10:10" x14ac:dyDescent="0.25">
      <c r="J90" s="72"/>
    </row>
    <row r="91" spans="10:10" x14ac:dyDescent="0.25">
      <c r="J91" s="72"/>
    </row>
    <row r="92" spans="10:10" x14ac:dyDescent="0.25">
      <c r="J92" s="72"/>
    </row>
    <row r="93" spans="10:10" x14ac:dyDescent="0.25">
      <c r="J93" s="72"/>
    </row>
    <row r="94" spans="10:10" x14ac:dyDescent="0.25">
      <c r="J94" s="72"/>
    </row>
    <row r="95" spans="10:10" x14ac:dyDescent="0.25">
      <c r="J95" s="72"/>
    </row>
    <row r="96" spans="10:10" x14ac:dyDescent="0.25">
      <c r="J96" s="72"/>
    </row>
    <row r="97" spans="10:10" x14ac:dyDescent="0.25">
      <c r="J97" s="72"/>
    </row>
    <row r="98" spans="10:10" x14ac:dyDescent="0.25">
      <c r="J98" s="72"/>
    </row>
    <row r="99" spans="10:10" x14ac:dyDescent="0.25">
      <c r="J99" s="72"/>
    </row>
    <row r="100" spans="10:10" x14ac:dyDescent="0.25">
      <c r="J100" s="72"/>
    </row>
    <row r="101" spans="10:10" x14ac:dyDescent="0.25">
      <c r="J101" s="72"/>
    </row>
    <row r="102" spans="10:10" x14ac:dyDescent="0.25">
      <c r="J102" s="72"/>
    </row>
    <row r="103" spans="10:10" x14ac:dyDescent="0.25">
      <c r="J103" s="72"/>
    </row>
    <row r="104" spans="10:10" x14ac:dyDescent="0.25">
      <c r="J104" s="72"/>
    </row>
    <row r="105" spans="10:10" x14ac:dyDescent="0.25">
      <c r="J105" s="72"/>
    </row>
    <row r="106" spans="10:10" x14ac:dyDescent="0.25">
      <c r="J106" s="72"/>
    </row>
    <row r="107" spans="10:10" x14ac:dyDescent="0.25">
      <c r="J107" s="72"/>
    </row>
    <row r="108" spans="10:10" x14ac:dyDescent="0.25">
      <c r="J108" s="72"/>
    </row>
    <row r="109" spans="10:10" x14ac:dyDescent="0.25">
      <c r="J109" s="72"/>
    </row>
    <row r="110" spans="10:10" x14ac:dyDescent="0.25">
      <c r="J110" s="72"/>
    </row>
    <row r="111" spans="10:10" x14ac:dyDescent="0.25">
      <c r="J111" s="72"/>
    </row>
    <row r="112" spans="10:10" x14ac:dyDescent="0.25">
      <c r="J112" s="72"/>
    </row>
    <row r="113" spans="10:10" x14ac:dyDescent="0.25">
      <c r="J113" s="72"/>
    </row>
    <row r="114" spans="10:10" x14ac:dyDescent="0.25">
      <c r="J114" s="72"/>
    </row>
    <row r="115" spans="10:10" x14ac:dyDescent="0.25">
      <c r="J115" s="72"/>
    </row>
    <row r="116" spans="10:10" x14ac:dyDescent="0.25">
      <c r="J116" s="72"/>
    </row>
    <row r="117" spans="10:10" x14ac:dyDescent="0.25">
      <c r="J117" s="72"/>
    </row>
    <row r="118" spans="10:10" x14ac:dyDescent="0.25">
      <c r="J118" s="72"/>
    </row>
    <row r="119" spans="10:10" x14ac:dyDescent="0.25">
      <c r="J119" s="72"/>
    </row>
    <row r="120" spans="10:10" x14ac:dyDescent="0.25">
      <c r="J120" s="72"/>
    </row>
    <row r="121" spans="10:10" x14ac:dyDescent="0.25">
      <c r="J121" s="72"/>
    </row>
    <row r="122" spans="10:10" x14ac:dyDescent="0.25">
      <c r="J122" s="72"/>
    </row>
    <row r="123" spans="10:10" x14ac:dyDescent="0.25">
      <c r="J123" s="72"/>
    </row>
    <row r="124" spans="10:10" x14ac:dyDescent="0.25">
      <c r="J124" s="72"/>
    </row>
    <row r="125" spans="10:10" x14ac:dyDescent="0.25">
      <c r="J125" s="72"/>
    </row>
    <row r="126" spans="10:10" x14ac:dyDescent="0.25">
      <c r="J126" s="72"/>
    </row>
    <row r="127" spans="10:10" x14ac:dyDescent="0.25">
      <c r="J127" s="72"/>
    </row>
    <row r="128" spans="10:10" x14ac:dyDescent="0.25">
      <c r="J128" s="72"/>
    </row>
    <row r="129" spans="10:10" x14ac:dyDescent="0.25">
      <c r="J129" s="72"/>
    </row>
    <row r="130" spans="10:10" x14ac:dyDescent="0.25">
      <c r="J130" s="72"/>
    </row>
    <row r="131" spans="10:10" x14ac:dyDescent="0.25">
      <c r="J131" s="72"/>
    </row>
    <row r="132" spans="10:10" x14ac:dyDescent="0.25">
      <c r="J132" s="72"/>
    </row>
    <row r="133" spans="10:10" x14ac:dyDescent="0.25">
      <c r="J133" s="72"/>
    </row>
    <row r="134" spans="10:10" x14ac:dyDescent="0.25">
      <c r="J134" s="72"/>
    </row>
    <row r="135" spans="10:10" x14ac:dyDescent="0.25">
      <c r="J135" s="72"/>
    </row>
    <row r="136" spans="10:10" x14ac:dyDescent="0.25">
      <c r="J136" s="72"/>
    </row>
    <row r="137" spans="10:10" x14ac:dyDescent="0.25">
      <c r="J137" s="72"/>
    </row>
    <row r="138" spans="10:10" x14ac:dyDescent="0.25">
      <c r="J138" s="72"/>
    </row>
    <row r="139" spans="10:10" x14ac:dyDescent="0.25">
      <c r="J139" s="72"/>
    </row>
    <row r="140" spans="10:10" x14ac:dyDescent="0.25">
      <c r="J140" s="72"/>
    </row>
  </sheetData>
  <sheetProtection selectLockedCells="1" selectUnlockedCells="1"/>
  <mergeCells count="9">
    <mergeCell ref="A40:J40"/>
    <mergeCell ref="A44:J44"/>
    <mergeCell ref="A48:J48"/>
    <mergeCell ref="A1:J1"/>
    <mergeCell ref="A2:J2"/>
    <mergeCell ref="I38:J38"/>
    <mergeCell ref="A5:J5"/>
    <mergeCell ref="A17:J17"/>
    <mergeCell ref="A28:J28"/>
  </mergeCells>
  <phoneticPr fontId="0" type="noConversion"/>
  <pageMargins left="0" right="0" top="0.62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Praca</cp:lastModifiedBy>
  <cp:lastPrinted>2022-05-06T06:56:00Z</cp:lastPrinted>
  <dcterms:created xsi:type="dcterms:W3CDTF">2013-01-21T11:52:24Z</dcterms:created>
  <dcterms:modified xsi:type="dcterms:W3CDTF">2022-06-23T18:53:08Z</dcterms:modified>
</cp:coreProperties>
</file>