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8085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J99" i="1" l="1"/>
  <c r="I99" i="1"/>
  <c r="D99" i="1"/>
  <c r="J98" i="1"/>
  <c r="I98" i="1"/>
  <c r="D98" i="1"/>
  <c r="J97" i="1"/>
  <c r="I97" i="1"/>
  <c r="D97" i="1"/>
  <c r="J96" i="1"/>
  <c r="I96" i="1"/>
  <c r="D96" i="1"/>
  <c r="E13" i="1" l="1"/>
  <c r="F13" i="1"/>
  <c r="G13" i="1"/>
  <c r="H13" i="1"/>
  <c r="E22" i="1"/>
  <c r="F22" i="1"/>
  <c r="G22" i="1"/>
  <c r="H22" i="1"/>
  <c r="E31" i="1"/>
  <c r="F31" i="1"/>
  <c r="G31" i="1"/>
  <c r="H31" i="1"/>
  <c r="E40" i="1"/>
  <c r="F40" i="1"/>
  <c r="G40" i="1"/>
  <c r="H40" i="1"/>
  <c r="E57" i="1"/>
  <c r="F57" i="1"/>
  <c r="G57" i="1"/>
  <c r="H57" i="1"/>
  <c r="E67" i="1"/>
  <c r="F67" i="1"/>
  <c r="G67" i="1"/>
  <c r="H67" i="1"/>
  <c r="E79" i="1"/>
  <c r="F79" i="1"/>
  <c r="G79" i="1"/>
  <c r="H79" i="1"/>
  <c r="E87" i="1"/>
  <c r="F87" i="1"/>
  <c r="G87" i="1"/>
  <c r="H87" i="1"/>
  <c r="D59" i="1" l="1"/>
  <c r="D60" i="1"/>
  <c r="D61" i="1"/>
  <c r="D62" i="1"/>
  <c r="D63" i="1"/>
  <c r="D64" i="1"/>
  <c r="D65" i="1"/>
  <c r="D70" i="1"/>
  <c r="D71" i="1"/>
  <c r="D72" i="1"/>
  <c r="D73" i="1"/>
  <c r="D74" i="1"/>
  <c r="D75" i="1"/>
  <c r="D76" i="1"/>
  <c r="D77" i="1"/>
  <c r="D78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J69" i="1"/>
  <c r="I69" i="1"/>
  <c r="I79" i="1" s="1"/>
  <c r="I59" i="1"/>
  <c r="J59" i="1"/>
  <c r="I60" i="1"/>
  <c r="I67" i="1" s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11" i="1"/>
  <c r="I11" i="1"/>
  <c r="D11" i="1"/>
  <c r="I82" i="1"/>
  <c r="J82" i="1"/>
  <c r="I83" i="1"/>
  <c r="J83" i="1"/>
  <c r="I84" i="1"/>
  <c r="J84" i="1"/>
  <c r="I85" i="1"/>
  <c r="J85" i="1"/>
  <c r="J81" i="1"/>
  <c r="I81" i="1"/>
  <c r="I51" i="1"/>
  <c r="J51" i="1"/>
  <c r="I52" i="1"/>
  <c r="J52" i="1"/>
  <c r="I53" i="1"/>
  <c r="J53" i="1"/>
  <c r="I54" i="1"/>
  <c r="J54" i="1"/>
  <c r="I55" i="1"/>
  <c r="J55" i="1"/>
  <c r="I56" i="1"/>
  <c r="J56" i="1"/>
  <c r="J50" i="1"/>
  <c r="I50" i="1"/>
  <c r="I34" i="1"/>
  <c r="J34" i="1"/>
  <c r="I35" i="1"/>
  <c r="J35" i="1"/>
  <c r="I36" i="1"/>
  <c r="J36" i="1"/>
  <c r="I37" i="1"/>
  <c r="J37" i="1"/>
  <c r="I38" i="1"/>
  <c r="J38" i="1"/>
  <c r="I39" i="1"/>
  <c r="J39" i="1"/>
  <c r="J33" i="1"/>
  <c r="I33" i="1"/>
  <c r="I25" i="1"/>
  <c r="J25" i="1"/>
  <c r="I26" i="1"/>
  <c r="J26" i="1"/>
  <c r="I27" i="1"/>
  <c r="J27" i="1"/>
  <c r="I28" i="1"/>
  <c r="J28" i="1"/>
  <c r="I29" i="1"/>
  <c r="J29" i="1"/>
  <c r="I30" i="1"/>
  <c r="J30" i="1"/>
  <c r="J24" i="1"/>
  <c r="I24" i="1"/>
  <c r="B67" i="1"/>
  <c r="I17" i="1"/>
  <c r="J17" i="1"/>
  <c r="D17" i="1"/>
  <c r="D55" i="1"/>
  <c r="I6" i="1"/>
  <c r="J6" i="1"/>
  <c r="D6" i="1"/>
  <c r="B87" i="1"/>
  <c r="B79" i="1"/>
  <c r="I16" i="1"/>
  <c r="J16" i="1"/>
  <c r="I18" i="1"/>
  <c r="J18" i="1"/>
  <c r="I19" i="1"/>
  <c r="J19" i="1"/>
  <c r="I20" i="1"/>
  <c r="J20" i="1"/>
  <c r="I21" i="1"/>
  <c r="J21" i="1"/>
  <c r="J15" i="1"/>
  <c r="I15" i="1"/>
  <c r="I7" i="1"/>
  <c r="J7" i="1"/>
  <c r="I8" i="1"/>
  <c r="J8" i="1"/>
  <c r="I9" i="1"/>
  <c r="J9" i="1"/>
  <c r="I10" i="1"/>
  <c r="J10" i="1"/>
  <c r="I12" i="1"/>
  <c r="J12" i="1"/>
  <c r="J5" i="1"/>
  <c r="I5" i="1"/>
  <c r="D34" i="1"/>
  <c r="B57" i="1"/>
  <c r="D69" i="1"/>
  <c r="D39" i="1"/>
  <c r="D82" i="1"/>
  <c r="D83" i="1"/>
  <c r="D84" i="1"/>
  <c r="B13" i="1"/>
  <c r="D5" i="1"/>
  <c r="B40" i="1"/>
  <c r="L40" i="1"/>
  <c r="B31" i="1"/>
  <c r="B22" i="1"/>
  <c r="D33" i="1"/>
  <c r="D35" i="1"/>
  <c r="D36" i="1"/>
  <c r="O36" i="1" s="1"/>
  <c r="D37" i="1"/>
  <c r="O37" i="1" s="1"/>
  <c r="D38" i="1"/>
  <c r="O38" i="1"/>
  <c r="D24" i="1"/>
  <c r="D25" i="1"/>
  <c r="D27" i="1"/>
  <c r="D28" i="1"/>
  <c r="D29" i="1"/>
  <c r="O30" i="1"/>
  <c r="D15" i="1"/>
  <c r="D16" i="1"/>
  <c r="D18" i="1"/>
  <c r="D19" i="1"/>
  <c r="O19" i="1" s="1"/>
  <c r="D20" i="1"/>
  <c r="O20" i="1" s="1"/>
  <c r="D21" i="1"/>
  <c r="O21" i="1" s="1"/>
  <c r="D7" i="1"/>
  <c r="D8" i="1"/>
  <c r="O8" i="1"/>
  <c r="D9" i="1"/>
  <c r="D10" i="1"/>
  <c r="D12" i="1"/>
  <c r="O12" i="1"/>
  <c r="D50" i="1"/>
  <c r="D51" i="1"/>
  <c r="D52" i="1"/>
  <c r="D53" i="1"/>
  <c r="D54" i="1"/>
  <c r="D26" i="1"/>
  <c r="D56" i="1"/>
  <c r="D81" i="1"/>
  <c r="D85" i="1"/>
  <c r="C67" i="1"/>
  <c r="C79" i="1" s="1"/>
  <c r="C87" i="1"/>
  <c r="C57" i="1"/>
  <c r="C31" i="1"/>
  <c r="C40" i="1" s="1"/>
  <c r="M21" i="1"/>
  <c r="M20" i="1"/>
  <c r="C22" i="1"/>
  <c r="M12" i="1"/>
  <c r="C13" i="1"/>
  <c r="K5" i="1"/>
  <c r="M5" i="1"/>
  <c r="N5" i="1"/>
  <c r="P5" i="1"/>
  <c r="K7" i="1"/>
  <c r="M7" i="1"/>
  <c r="N7" i="1"/>
  <c r="P7" i="1"/>
  <c r="K8" i="1"/>
  <c r="M8" i="1"/>
  <c r="N8" i="1"/>
  <c r="P8" i="1"/>
  <c r="K9" i="1"/>
  <c r="M9" i="1"/>
  <c r="N9" i="1"/>
  <c r="P9" i="1"/>
  <c r="K10" i="1"/>
  <c r="M10" i="1"/>
  <c r="N10" i="1"/>
  <c r="P10" i="1"/>
  <c r="K12" i="1"/>
  <c r="N12" i="1"/>
  <c r="P12" i="1"/>
  <c r="H89" i="1"/>
  <c r="K15" i="1"/>
  <c r="M15" i="1"/>
  <c r="N15" i="1"/>
  <c r="P15" i="1"/>
  <c r="K16" i="1"/>
  <c r="M16" i="1"/>
  <c r="N16" i="1"/>
  <c r="P16" i="1"/>
  <c r="K18" i="1"/>
  <c r="M18" i="1"/>
  <c r="N18" i="1"/>
  <c r="P18" i="1"/>
  <c r="K19" i="1"/>
  <c r="M19" i="1"/>
  <c r="N19" i="1"/>
  <c r="P19" i="1"/>
  <c r="K20" i="1"/>
  <c r="N20" i="1"/>
  <c r="P20" i="1"/>
  <c r="K21" i="1"/>
  <c r="N21" i="1"/>
  <c r="P21" i="1"/>
  <c r="K24" i="1"/>
  <c r="M24" i="1"/>
  <c r="N24" i="1"/>
  <c r="P24" i="1"/>
  <c r="K25" i="1"/>
  <c r="M25" i="1"/>
  <c r="N25" i="1"/>
  <c r="P25" i="1"/>
  <c r="K27" i="1"/>
  <c r="M27" i="1"/>
  <c r="N27" i="1"/>
  <c r="P27" i="1"/>
  <c r="K28" i="1"/>
  <c r="M28" i="1"/>
  <c r="N28" i="1"/>
  <c r="P28" i="1"/>
  <c r="K29" i="1"/>
  <c r="M29" i="1"/>
  <c r="N29" i="1"/>
  <c r="P29" i="1"/>
  <c r="K30" i="1"/>
  <c r="M30" i="1"/>
  <c r="N30" i="1"/>
  <c r="P30" i="1"/>
  <c r="K33" i="1"/>
  <c r="M33" i="1"/>
  <c r="N33" i="1"/>
  <c r="P33" i="1"/>
  <c r="K35" i="1"/>
  <c r="M35" i="1"/>
  <c r="N35" i="1"/>
  <c r="P35" i="1"/>
  <c r="K36" i="1"/>
  <c r="M36" i="1"/>
  <c r="N36" i="1"/>
  <c r="P36" i="1"/>
  <c r="K37" i="1"/>
  <c r="M37" i="1"/>
  <c r="N37" i="1"/>
  <c r="P37" i="1"/>
  <c r="K38" i="1"/>
  <c r="M38" i="1"/>
  <c r="N38" i="1"/>
  <c r="P38" i="1"/>
  <c r="K41" i="1"/>
  <c r="N40" i="1"/>
  <c r="K13" i="1"/>
  <c r="M40" i="1" l="1"/>
  <c r="J67" i="1"/>
  <c r="K31" i="1"/>
  <c r="I40" i="1"/>
  <c r="I87" i="1"/>
  <c r="E89" i="1"/>
  <c r="H41" i="1"/>
  <c r="D40" i="1"/>
  <c r="B88" i="1"/>
  <c r="D57" i="1"/>
  <c r="J87" i="1"/>
  <c r="D79" i="1"/>
  <c r="D67" i="1"/>
  <c r="D87" i="1"/>
  <c r="O40" i="1"/>
  <c r="J40" i="1"/>
  <c r="J79" i="1"/>
  <c r="K40" i="1"/>
  <c r="K22" i="1"/>
  <c r="D13" i="1"/>
  <c r="B89" i="1"/>
  <c r="F41" i="1"/>
  <c r="E41" i="1"/>
  <c r="E88" i="1"/>
  <c r="P40" i="1"/>
  <c r="D31" i="1"/>
  <c r="I13" i="1"/>
  <c r="I22" i="1"/>
  <c r="J22" i="1"/>
  <c r="J31" i="1"/>
  <c r="I31" i="1"/>
  <c r="J57" i="1"/>
  <c r="I57" i="1"/>
  <c r="G88" i="1"/>
  <c r="F88" i="1"/>
  <c r="C89" i="1"/>
  <c r="B41" i="1"/>
  <c r="D22" i="1"/>
  <c r="C88" i="1"/>
  <c r="F89" i="1"/>
  <c r="G41" i="1"/>
  <c r="J13" i="1"/>
  <c r="G89" i="1"/>
  <c r="D41" i="1" l="1"/>
  <c r="F42" i="1" s="1"/>
  <c r="D88" i="1"/>
  <c r="D89" i="1"/>
  <c r="H90" i="1" s="1"/>
  <c r="H42" i="1" l="1"/>
  <c r="E42" i="1"/>
  <c r="G42" i="1"/>
  <c r="E90" i="1"/>
  <c r="F90" i="1"/>
  <c r="G90" i="1"/>
</calcChain>
</file>

<file path=xl/sharedStrings.xml><?xml version="1.0" encoding="utf-8"?>
<sst xmlns="http://schemas.openxmlformats.org/spreadsheetml/2006/main" count="188" uniqueCount="101">
  <si>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</si>
  <si>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</si>
  <si>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</si>
  <si>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</si>
  <si>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</si>
  <si>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</si>
  <si>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</si>
  <si>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</si>
  <si>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</si>
  <si>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</si>
  <si>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</si>
  <si>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</si>
  <si>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</si>
  <si>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</si>
  <si>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</si>
  <si>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</si>
  <si>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</si>
  <si>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</si>
  <si>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</si>
  <si>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</si>
  <si>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</si>
  <si>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</si>
  <si>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</si>
  <si>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</si>
  <si>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</si>
  <si>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</si>
  <si>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</si>
  <si>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</si>
  <si>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</si>
  <si>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</si>
  <si>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</si>
  <si>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</si>
  <si>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</si>
  <si>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</si>
  <si>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</si>
  <si>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</si>
  <si>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</si>
  <si>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</si>
  <si>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</si>
  <si>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</si>
  <si>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</si>
  <si>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</si>
  <si>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</si>
  <si>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</si>
  <si>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</si>
  <si>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</si>
  <si>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</si>
  <si>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</si>
  <si>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</si>
  <si>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</si>
  <si>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</si>
  <si>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</si>
  <si>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</si>
  <si>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Pakiety oprogramowania użytkowego</t>
  </si>
  <si>
    <t>Towaroznawstwo</t>
  </si>
  <si>
    <t>Maszyny przemysłu spożywczego</t>
  </si>
  <si>
    <t>Podstawy konstrukcji maszyn</t>
  </si>
  <si>
    <t>Inżynieria cieplna</t>
  </si>
  <si>
    <t>Praktyka zawodowa - 4 tygodnie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</si>
  <si>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</si>
  <si>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</si>
  <si>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</si>
  <si>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</si>
  <si>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</si>
  <si>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</si>
  <si>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</si>
  <si>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</si>
  <si>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Procesy technologiczne w przetwórstwie owoców i warzyw</t>
  </si>
  <si>
    <t>Inżynieria produkcji pasz</t>
  </si>
  <si>
    <t>Projektowanie inwestycji rolno-spożywczej</t>
  </si>
  <si>
    <t>Pozyskiwanie środków z funduszy europejskich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</si>
  <si>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</si>
  <si>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</si>
  <si>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</si>
  <si>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</si>
  <si>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Seminarium dyplomowe 2</t>
  </si>
  <si>
    <t>Statystyczne sterowanie procesem</t>
  </si>
  <si>
    <t>Inżynieria przetwórstwa zbożowego i piekarnictwa</t>
  </si>
  <si>
    <t>Technologia informacyjna</t>
  </si>
  <si>
    <t>Matematyka 1</t>
  </si>
  <si>
    <t>Matematyka  2</t>
  </si>
  <si>
    <t>Statystyka matematyczna</t>
  </si>
  <si>
    <t>Język obcy 1</t>
  </si>
  <si>
    <t>Język obcy 2</t>
  </si>
  <si>
    <t>Język obcy 3</t>
  </si>
  <si>
    <t>Język obcy 4</t>
  </si>
  <si>
    <t>Projekt inżynierski i egzamin dyplomowy</t>
  </si>
  <si>
    <t>Kominukacja społeczna*</t>
  </si>
  <si>
    <t>Sztuka negocjacji*</t>
  </si>
  <si>
    <t>Rynek pracy*</t>
  </si>
  <si>
    <t>*Przedmioty humanistyczne i społeczne</t>
  </si>
  <si>
    <t>Ergonomia i bezpieczeństwo pracy oraz ochrona własności intelektualnej</t>
  </si>
  <si>
    <t>** 2 godziny metodyki wyszukiwania informacji naukowych</t>
  </si>
  <si>
    <t>Seminarium dyplomowe 1**</t>
  </si>
  <si>
    <t>Blok przedmiotów do wyboru***</t>
  </si>
  <si>
    <t>Systemy opakowań</t>
  </si>
  <si>
    <t>Inżynieria opakowań</t>
  </si>
  <si>
    <t xml:space="preserve">Biodegradable packaging </t>
  </si>
  <si>
    <t>***Należy wybać jeden przedmiot</t>
  </si>
  <si>
    <t>Packaging sytems</t>
  </si>
  <si>
    <t>Kierunek Zarządzanie i Inżynieria Produkcji, specjalność zarządzanie i inżynieria przetwórstwa spożywczego. Studia niestacjonarne pierwszego stopnia. Plan studiów zgodny z uchwałą nr 76/2018-2019 Senatu Uniwersytetu Przyrodniczego w Lublinie obowiązuje dla naboru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</si>
</sst>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164" fontId="1" fillId="0" borderId="0"/>
  </cellStyleXfs>
  <cellXfs count="189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9" fontId="12" fillId="0" borderId="0" xfId="2" applyNumberFormat="1" applyFont="1" applyFill="1"/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9" fontId="25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4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22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20" fillId="0" borderId="4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165" fontId="9" fillId="0" borderId="6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9" fillId="0" borderId="0" xfId="2" applyFill="1"/>
    <xf numFmtId="0" fontId="29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6" xfId="0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9" fillId="0" borderId="1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wrapText="1"/>
    </xf>
    <xf numFmtId="0" fontId="8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65" fontId="15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vertical="center"/>
    </xf>
    <xf numFmtId="0" fontId="15" fillId="0" borderId="6" xfId="2" applyFont="1" applyFill="1" applyBorder="1" applyAlignment="1">
      <alignment horizontal="center" vertical="center"/>
    </xf>
    <xf numFmtId="1" fontId="32" fillId="0" borderId="5" xfId="2" applyNumberFormat="1" applyFont="1" applyFill="1" applyBorder="1" applyAlignment="1">
      <alignment horizontal="left" vertical="center"/>
    </xf>
    <xf numFmtId="1" fontId="19" fillId="0" borderId="6" xfId="2" applyNumberFormat="1" applyFont="1" applyFill="1" applyBorder="1" applyAlignment="1">
      <alignment vertical="center"/>
    </xf>
    <xf numFmtId="1" fontId="28" fillId="0" borderId="1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/>
    <xf numFmtId="1" fontId="19" fillId="0" borderId="0" xfId="2" applyNumberFormat="1" applyFont="1" applyFill="1"/>
    <xf numFmtId="1" fontId="22" fillId="0" borderId="0" xfId="2" applyNumberFormat="1" applyFont="1" applyFill="1" applyBorder="1" applyAlignment="1">
      <alignment horizontal="center"/>
    </xf>
    <xf numFmtId="1" fontId="34" fillId="0" borderId="0" xfId="2" applyNumberFormat="1" applyFont="1" applyFill="1" applyBorder="1" applyAlignment="1">
      <alignment horizontal="center"/>
    </xf>
    <xf numFmtId="165" fontId="25" fillId="0" borderId="0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right"/>
    </xf>
    <xf numFmtId="0" fontId="14" fillId="0" borderId="6" xfId="2" applyFont="1" applyFill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1" fontId="14" fillId="0" borderId="5" xfId="2" applyNumberFormat="1" applyFont="1" applyFill="1" applyBorder="1" applyAlignment="1">
      <alignment horizontal="left" vertical="center"/>
    </xf>
    <xf numFmtId="0" fontId="36" fillId="2" borderId="6" xfId="0" applyFont="1" applyFill="1" applyBorder="1" applyAlignment="1">
      <alignment horizontal="right" vertical="center"/>
    </xf>
    <xf numFmtId="1" fontId="15" fillId="2" borderId="3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right" vertical="center"/>
    </xf>
    <xf numFmtId="1" fontId="14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/>
    </xf>
    <xf numFmtId="1" fontId="14" fillId="2" borderId="7" xfId="2" applyNumberFormat="1" applyFont="1" applyFill="1" applyBorder="1" applyAlignment="1">
      <alignment horizontal="center"/>
    </xf>
    <xf numFmtId="1" fontId="14" fillId="2" borderId="1" xfId="2" applyNumberFormat="1" applyFont="1" applyFill="1" applyBorder="1" applyAlignment="1">
      <alignment horizontal="center" vertical="center" textRotation="90"/>
    </xf>
    <xf numFmtId="0" fontId="14" fillId="2" borderId="7" xfId="2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 wrapText="1"/>
    </xf>
    <xf numFmtId="164" fontId="14" fillId="2" borderId="7" xfId="5" applyFont="1" applyFill="1" applyBorder="1" applyAlignment="1" applyProtection="1">
      <alignment horizontal="center" vertical="center" textRotation="90" wrapText="1"/>
    </xf>
    <xf numFmtId="164" fontId="14" fillId="2" borderId="7" xfId="5" applyFont="1" applyFill="1" applyBorder="1" applyAlignment="1" applyProtection="1">
      <alignment horizontal="center" vertical="center" textRotation="90"/>
    </xf>
    <xf numFmtId="49" fontId="14" fillId="2" borderId="7" xfId="5" applyNumberFormat="1" applyFont="1" applyFill="1" applyBorder="1" applyAlignment="1" applyProtection="1">
      <alignment horizontal="center" vertical="center" textRotation="90" wrapText="1"/>
    </xf>
    <xf numFmtId="0" fontId="15" fillId="2" borderId="3" xfId="2" applyFont="1" applyFill="1" applyBorder="1" applyAlignment="1">
      <alignment horizontal="right" vertical="center"/>
    </xf>
    <xf numFmtId="0" fontId="15" fillId="2" borderId="1" xfId="2" applyFont="1" applyFill="1" applyBorder="1" applyAlignment="1">
      <alignment horizontal="left" vertical="center"/>
    </xf>
    <xf numFmtId="1" fontId="15" fillId="2" borderId="6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/>
    </xf>
    <xf numFmtId="165" fontId="15" fillId="2" borderId="6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1" fontId="7" fillId="2" borderId="6" xfId="2" applyNumberFormat="1" applyFont="1" applyFill="1" applyBorder="1" applyAlignment="1">
      <alignment horizontal="center" vertical="center" wrapText="1"/>
    </xf>
    <xf numFmtId="164" fontId="7" fillId="2" borderId="6" xfId="5" applyFont="1" applyFill="1" applyBorder="1" applyAlignment="1" applyProtection="1">
      <alignment horizontal="center" vertical="center" textRotation="90" wrapText="1"/>
    </xf>
    <xf numFmtId="164" fontId="7" fillId="2" borderId="6" xfId="5" applyFont="1" applyFill="1" applyBorder="1" applyAlignment="1" applyProtection="1">
      <alignment horizontal="center" vertical="center" textRotation="90"/>
    </xf>
    <xf numFmtId="49" fontId="7" fillId="2" borderId="6" xfId="5" applyNumberFormat="1" applyFont="1" applyFill="1" applyBorder="1" applyAlignment="1" applyProtection="1">
      <alignment horizontal="center" vertical="center" textRotation="90" wrapText="1"/>
    </xf>
    <xf numFmtId="0" fontId="9" fillId="0" borderId="6" xfId="0" applyFont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1" fillId="0" borderId="14" xfId="4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5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0" fontId="9" fillId="0" borderId="6" xfId="0" applyFont="1" applyFill="1" applyBorder="1"/>
    <xf numFmtId="0" fontId="0" fillId="0" borderId="6" xfId="2" applyFont="1" applyBorder="1" applyAlignment="1">
      <alignment horizontal="left"/>
    </xf>
    <xf numFmtId="0" fontId="0" fillId="0" borderId="6" xfId="0" applyFont="1" applyBorder="1"/>
    <xf numFmtId="0" fontId="32" fillId="0" borderId="0" xfId="0" applyFont="1" applyFill="1" applyBorder="1"/>
    <xf numFmtId="0" fontId="14" fillId="0" borderId="12" xfId="2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horizontal="right" vertical="center"/>
    </xf>
    <xf numFmtId="0" fontId="14" fillId="2" borderId="12" xfId="2" applyFont="1" applyFill="1" applyBorder="1" applyAlignment="1">
      <alignment horizontal="right" vertical="center"/>
    </xf>
    <xf numFmtId="0" fontId="14" fillId="2" borderId="17" xfId="2" applyFont="1" applyFill="1" applyBorder="1" applyAlignment="1">
      <alignment horizontal="right" vertical="center"/>
    </xf>
    <xf numFmtId="0" fontId="14" fillId="2" borderId="18" xfId="2" applyFont="1" applyFill="1" applyBorder="1" applyAlignment="1">
      <alignment horizontal="right" vertical="center"/>
    </xf>
    <xf numFmtId="0" fontId="21" fillId="0" borderId="19" xfId="2" applyFont="1" applyFill="1" applyBorder="1" applyAlignment="1">
      <alignment horizontal="center"/>
    </xf>
    <xf numFmtId="0" fontId="21" fillId="0" borderId="20" xfId="2" applyFont="1" applyFill="1" applyBorder="1" applyAlignment="1">
      <alignment horizontal="center"/>
    </xf>
    <xf numFmtId="0" fontId="21" fillId="0" borderId="21" xfId="2" applyFont="1" applyFill="1" applyBorder="1" applyAlignment="1">
      <alignment horizontal="center"/>
    </xf>
    <xf numFmtId="1" fontId="21" fillId="0" borderId="22" xfId="2" applyNumberFormat="1" applyFont="1" applyFill="1" applyBorder="1" applyAlignment="1">
      <alignment horizontal="center" vertical="center" wrapText="1"/>
    </xf>
    <xf numFmtId="1" fontId="21" fillId="0" borderId="23" xfId="2" applyNumberFormat="1" applyFont="1" applyFill="1" applyBorder="1" applyAlignment="1">
      <alignment horizontal="center" vertical="center" wrapText="1"/>
    </xf>
    <xf numFmtId="1" fontId="21" fillId="0" borderId="24" xfId="2" applyNumberFormat="1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zoomScale="145" zoomScaleNormal="145" workbookViewId="0">
      <selection activeCell="A2" sqref="A2:J2"/>
    </sheetView>
  </sheetViews>
  <sheetFormatPr defaultColWidth="13" defaultRowHeight="12.75" x14ac:dyDescent="0.2"/>
  <cols>
    <col min="1" max="1" width="47.85546875" style="55" customWidth="1"/>
    <col min="2" max="2" width="5.85546875" style="56" customWidth="1"/>
    <col min="3" max="5" width="5.85546875" style="25" customWidth="1"/>
    <col min="6" max="6" width="5" style="25" customWidth="1"/>
    <col min="7" max="7" width="5.42578125" style="25" customWidth="1"/>
    <col min="8" max="9" width="5.85546875" style="25" customWidth="1"/>
    <col min="10" max="10" width="5.85546875" style="9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82" t="s">
        <v>19</v>
      </c>
      <c r="B1" s="183"/>
      <c r="C1" s="183"/>
      <c r="D1" s="183"/>
      <c r="E1" s="183"/>
      <c r="F1" s="183"/>
      <c r="G1" s="183"/>
      <c r="H1" s="183"/>
      <c r="I1" s="183"/>
      <c r="J1" s="184"/>
    </row>
    <row r="2" spans="1:16" ht="48" customHeight="1" x14ac:dyDescent="0.2">
      <c r="A2" s="185" t="s">
        <v>100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6" s="9" customFormat="1" ht="83.25" customHeight="1" x14ac:dyDescent="0.25">
      <c r="A3" s="147" t="s">
        <v>0</v>
      </c>
      <c r="B3" s="148" t="s">
        <v>1</v>
      </c>
      <c r="C3" s="149" t="s">
        <v>2</v>
      </c>
      <c r="D3" s="149" t="s">
        <v>3</v>
      </c>
      <c r="E3" s="150" t="s">
        <v>4</v>
      </c>
      <c r="F3" s="151" t="s">
        <v>5</v>
      </c>
      <c r="G3" s="151" t="s">
        <v>6</v>
      </c>
      <c r="H3" s="149" t="s">
        <v>7</v>
      </c>
      <c r="I3" s="150" t="s">
        <v>27</v>
      </c>
      <c r="J3" s="150" t="s">
        <v>28</v>
      </c>
      <c r="K3" s="58" t="s">
        <v>8</v>
      </c>
      <c r="L3" s="59" t="s">
        <v>9</v>
      </c>
      <c r="M3" s="59" t="s">
        <v>10</v>
      </c>
      <c r="O3" s="60" t="s">
        <v>11</v>
      </c>
      <c r="P3" s="60" t="s">
        <v>12</v>
      </c>
    </row>
    <row r="4" spans="1:16" s="9" customFormat="1" ht="12.75" customHeight="1" x14ac:dyDescent="0.25">
      <c r="A4" s="107" t="s">
        <v>20</v>
      </c>
      <c r="B4" s="179" t="s">
        <v>32</v>
      </c>
      <c r="C4" s="180"/>
      <c r="D4" s="180"/>
      <c r="E4" s="180"/>
      <c r="F4" s="180"/>
      <c r="G4" s="180"/>
      <c r="H4" s="181"/>
      <c r="I4" s="108">
        <v>10</v>
      </c>
      <c r="J4" s="109">
        <v>10</v>
      </c>
      <c r="K4" s="58"/>
      <c r="L4" s="59"/>
      <c r="M4" s="59"/>
      <c r="O4" s="60"/>
      <c r="P4" s="60"/>
    </row>
    <row r="5" spans="1:16" s="9" customFormat="1" ht="12.6" customHeight="1" x14ac:dyDescent="0.25">
      <c r="A5" s="61" t="s">
        <v>79</v>
      </c>
      <c r="B5" s="153">
        <v>4</v>
      </c>
      <c r="C5" s="34" t="s">
        <v>14</v>
      </c>
      <c r="D5" s="35">
        <f t="shared" ref="D5:D12" si="0">SUM(E5:H5)</f>
        <v>30</v>
      </c>
      <c r="E5" s="154">
        <v>15</v>
      </c>
      <c r="F5" s="62">
        <v>15</v>
      </c>
      <c r="G5" s="62"/>
      <c r="H5" s="155"/>
      <c r="I5" s="40">
        <f t="shared" ref="I5:I12" si="1">(E5/$I$4)</f>
        <v>1.5</v>
      </c>
      <c r="J5" s="42">
        <f t="shared" ref="J5:J12" si="2">(F5+G5+H5)/$J$4</f>
        <v>1.5</v>
      </c>
      <c r="K5" s="5" t="str">
        <f t="shared" ref="K5:K12" si="3">"#REF!/25"</f>
        <v>#REF!/25</v>
      </c>
      <c r="L5" s="6">
        <v>0</v>
      </c>
      <c r="M5" s="6">
        <f t="shared" ref="M5:M12" si="4">IF(G5&gt;0,1,0)</f>
        <v>0</v>
      </c>
      <c r="N5" s="7" t="str">
        <f>"#REF!/E5"</f>
        <v>#REF!/E5</v>
      </c>
      <c r="O5" s="8">
        <v>3</v>
      </c>
      <c r="P5" s="8" t="str">
        <f>"#REF!-P5"</f>
        <v>#REF!-P5</v>
      </c>
    </row>
    <row r="6" spans="1:16" s="9" customFormat="1" ht="12.6" customHeight="1" x14ac:dyDescent="0.25">
      <c r="A6" s="61" t="s">
        <v>82</v>
      </c>
      <c r="B6" s="153">
        <v>2</v>
      </c>
      <c r="C6" s="34" t="s">
        <v>14</v>
      </c>
      <c r="D6" s="35">
        <f t="shared" si="0"/>
        <v>20</v>
      </c>
      <c r="E6" s="154"/>
      <c r="F6" s="62"/>
      <c r="G6" s="62">
        <v>20</v>
      </c>
      <c r="H6" s="155"/>
      <c r="I6" s="40">
        <f>(E6/$I$4)</f>
        <v>0</v>
      </c>
      <c r="J6" s="42">
        <f>(F6+G6+H6)/$J$4</f>
        <v>2</v>
      </c>
      <c r="K6" s="5"/>
      <c r="L6" s="6"/>
      <c r="M6" s="6"/>
      <c r="N6" s="7"/>
      <c r="O6" s="8"/>
      <c r="P6" s="8"/>
    </row>
    <row r="7" spans="1:16" s="9" customFormat="1" ht="24.75" customHeight="1" x14ac:dyDescent="0.25">
      <c r="A7" s="146" t="s">
        <v>91</v>
      </c>
      <c r="B7" s="156">
        <v>3</v>
      </c>
      <c r="C7" s="2" t="s">
        <v>14</v>
      </c>
      <c r="D7" s="3">
        <f t="shared" si="0"/>
        <v>10</v>
      </c>
      <c r="E7" s="157">
        <v>5</v>
      </c>
      <c r="F7" s="63"/>
      <c r="G7" s="63">
        <v>5</v>
      </c>
      <c r="H7" s="158"/>
      <c r="I7" s="40">
        <f t="shared" si="1"/>
        <v>0.5</v>
      </c>
      <c r="J7" s="42">
        <f t="shared" si="2"/>
        <v>0.5</v>
      </c>
      <c r="K7" s="5" t="str">
        <f t="shared" si="3"/>
        <v>#REF!/25</v>
      </c>
      <c r="L7" s="6">
        <v>0</v>
      </c>
      <c r="M7" s="6">
        <f t="shared" si="4"/>
        <v>1</v>
      </c>
      <c r="N7" s="7" t="str">
        <f>"#REF!/E6"</f>
        <v>#REF!/E6</v>
      </c>
      <c r="O7" s="8">
        <v>2</v>
      </c>
      <c r="P7" s="8" t="str">
        <f>"#REF!-P6"</f>
        <v>#REF!-P6</v>
      </c>
    </row>
    <row r="8" spans="1:16" s="9" customFormat="1" ht="12.6" customHeight="1" x14ac:dyDescent="0.25">
      <c r="A8" s="61" t="s">
        <v>38</v>
      </c>
      <c r="B8" s="156">
        <v>4</v>
      </c>
      <c r="C8" s="2" t="s">
        <v>14</v>
      </c>
      <c r="D8" s="3">
        <f t="shared" si="0"/>
        <v>25</v>
      </c>
      <c r="E8" s="157">
        <v>10</v>
      </c>
      <c r="F8" s="63">
        <v>5</v>
      </c>
      <c r="G8" s="63">
        <v>10</v>
      </c>
      <c r="H8" s="158"/>
      <c r="I8" s="40">
        <f t="shared" si="1"/>
        <v>1</v>
      </c>
      <c r="J8" s="42">
        <f t="shared" si="2"/>
        <v>1.5</v>
      </c>
      <c r="K8" s="5" t="str">
        <f t="shared" si="3"/>
        <v>#REF!/25</v>
      </c>
      <c r="L8" s="6">
        <v>0</v>
      </c>
      <c r="M8" s="6">
        <f t="shared" si="4"/>
        <v>1</v>
      </c>
      <c r="N8" s="7" t="str">
        <f>"#REF!/E7"</f>
        <v>#REF!/E7</v>
      </c>
      <c r="O8" s="8">
        <f>D8/25</f>
        <v>1</v>
      </c>
      <c r="P8" s="8" t="str">
        <f>"#REF!-P7"</f>
        <v>#REF!-P7</v>
      </c>
    </row>
    <row r="9" spans="1:16" s="9" customFormat="1" ht="12.6" customHeight="1" x14ac:dyDescent="0.25">
      <c r="A9" s="61" t="s">
        <v>39</v>
      </c>
      <c r="B9" s="156">
        <v>5</v>
      </c>
      <c r="C9" s="2" t="s">
        <v>13</v>
      </c>
      <c r="D9" s="3">
        <f t="shared" si="0"/>
        <v>30</v>
      </c>
      <c r="E9" s="157">
        <v>10</v>
      </c>
      <c r="F9" s="63">
        <v>7</v>
      </c>
      <c r="G9" s="63">
        <v>13</v>
      </c>
      <c r="H9" s="158"/>
      <c r="I9" s="40">
        <f t="shared" si="1"/>
        <v>1</v>
      </c>
      <c r="J9" s="42">
        <f t="shared" si="2"/>
        <v>2</v>
      </c>
      <c r="K9" s="5" t="str">
        <f t="shared" si="3"/>
        <v>#REF!/25</v>
      </c>
      <c r="L9" s="6">
        <v>0</v>
      </c>
      <c r="M9" s="6">
        <f t="shared" si="4"/>
        <v>1</v>
      </c>
      <c r="N9" s="7" t="str">
        <f>"#REF!/E8"</f>
        <v>#REF!/E8</v>
      </c>
      <c r="O9" s="8">
        <v>0.6</v>
      </c>
      <c r="P9" s="8" t="str">
        <f>"#REF!-P8"</f>
        <v>#REF!-P8</v>
      </c>
    </row>
    <row r="10" spans="1:16" s="10" customFormat="1" ht="12.6" customHeight="1" x14ac:dyDescent="0.25">
      <c r="A10" s="61" t="s">
        <v>40</v>
      </c>
      <c r="B10" s="156">
        <v>5</v>
      </c>
      <c r="C10" s="2" t="s">
        <v>13</v>
      </c>
      <c r="D10" s="3">
        <f t="shared" si="0"/>
        <v>40</v>
      </c>
      <c r="E10" s="157">
        <v>10</v>
      </c>
      <c r="F10" s="159">
        <v>10</v>
      </c>
      <c r="G10" s="63">
        <v>20</v>
      </c>
      <c r="H10" s="158"/>
      <c r="I10" s="40">
        <f t="shared" si="1"/>
        <v>1</v>
      </c>
      <c r="J10" s="42">
        <f t="shared" si="2"/>
        <v>3</v>
      </c>
      <c r="K10" s="5" t="str">
        <f t="shared" si="3"/>
        <v>#REF!/25</v>
      </c>
      <c r="L10" s="6">
        <v>0</v>
      </c>
      <c r="M10" s="6">
        <f t="shared" si="4"/>
        <v>1</v>
      </c>
      <c r="N10" s="7" t="str">
        <f>"#REF!/E9"</f>
        <v>#REF!/E9</v>
      </c>
      <c r="O10" s="8">
        <v>0.6</v>
      </c>
      <c r="P10" s="8" t="str">
        <f>"#REF!-P9"</f>
        <v>#REF!-P9</v>
      </c>
    </row>
    <row r="11" spans="1:16" s="10" customFormat="1" ht="12.6" customHeight="1" x14ac:dyDescent="0.25">
      <c r="A11" s="61" t="s">
        <v>47</v>
      </c>
      <c r="B11" s="66">
        <v>4</v>
      </c>
      <c r="C11" s="2" t="s">
        <v>14</v>
      </c>
      <c r="D11" s="3">
        <f t="shared" si="0"/>
        <v>25</v>
      </c>
      <c r="E11" s="157">
        <v>10</v>
      </c>
      <c r="F11" s="62">
        <v>5</v>
      </c>
      <c r="G11" s="63">
        <v>10</v>
      </c>
      <c r="H11" s="3"/>
      <c r="I11" s="40">
        <f>E11/10</f>
        <v>1</v>
      </c>
      <c r="J11" s="41">
        <f>(F11+G11+H11)/10</f>
        <v>1.5</v>
      </c>
      <c r="K11" s="5"/>
      <c r="L11" s="6"/>
      <c r="M11" s="6"/>
      <c r="N11" s="7"/>
      <c r="O11" s="8"/>
      <c r="P11" s="8"/>
    </row>
    <row r="12" spans="1:16" s="9" customFormat="1" ht="12.6" customHeight="1" x14ac:dyDescent="0.25">
      <c r="A12" s="61" t="s">
        <v>41</v>
      </c>
      <c r="B12" s="156">
        <v>2</v>
      </c>
      <c r="C12" s="2" t="s">
        <v>14</v>
      </c>
      <c r="D12" s="3">
        <f t="shared" si="0"/>
        <v>30</v>
      </c>
      <c r="E12" s="157">
        <v>30</v>
      </c>
      <c r="F12" s="63"/>
      <c r="G12" s="63"/>
      <c r="H12" s="158"/>
      <c r="I12" s="40">
        <f t="shared" si="1"/>
        <v>3</v>
      </c>
      <c r="J12" s="42">
        <f t="shared" si="2"/>
        <v>0</v>
      </c>
      <c r="K12" s="5" t="str">
        <f t="shared" si="3"/>
        <v>#REF!/25</v>
      </c>
      <c r="L12" s="11">
        <v>1</v>
      </c>
      <c r="M12" s="6">
        <f t="shared" si="4"/>
        <v>0</v>
      </c>
      <c r="N12" s="7" t="str">
        <f>"#REF!/E10"</f>
        <v>#REF!/E10</v>
      </c>
      <c r="O12" s="8">
        <f>D12/25</f>
        <v>1.2</v>
      </c>
      <c r="P12" s="8" t="str">
        <f>"#REF!-P10"</f>
        <v>#REF!-P10</v>
      </c>
    </row>
    <row r="13" spans="1:16" s="10" customFormat="1" ht="12.6" customHeight="1" x14ac:dyDescent="0.25">
      <c r="A13" s="110" t="s">
        <v>15</v>
      </c>
      <c r="B13" s="102">
        <f>SUM(B5:B12)</f>
        <v>29</v>
      </c>
      <c r="C13" s="103">
        <f>COUNTIF(C5:C12,"e")</f>
        <v>2</v>
      </c>
      <c r="D13" s="104">
        <f t="shared" ref="D13:K13" si="5">SUM(D5:D12)</f>
        <v>210</v>
      </c>
      <c r="E13" s="104">
        <f t="shared" si="5"/>
        <v>90</v>
      </c>
      <c r="F13" s="104">
        <f t="shared" si="5"/>
        <v>42</v>
      </c>
      <c r="G13" s="104">
        <f t="shared" si="5"/>
        <v>78</v>
      </c>
      <c r="H13" s="104">
        <f t="shared" si="5"/>
        <v>0</v>
      </c>
      <c r="I13" s="105">
        <f t="shared" si="5"/>
        <v>9</v>
      </c>
      <c r="J13" s="106">
        <f t="shared" si="5"/>
        <v>12</v>
      </c>
      <c r="K13" s="31">
        <f t="shared" si="5"/>
        <v>0</v>
      </c>
      <c r="L13" s="13"/>
      <c r="M13" s="6"/>
      <c r="N13" s="7"/>
      <c r="O13" s="8"/>
      <c r="P13" s="8"/>
    </row>
    <row r="14" spans="1:16" s="10" customFormat="1" ht="12.6" customHeight="1" x14ac:dyDescent="0.25">
      <c r="A14" s="111" t="s">
        <v>21</v>
      </c>
      <c r="B14" s="179" t="s">
        <v>32</v>
      </c>
      <c r="C14" s="180"/>
      <c r="D14" s="180"/>
      <c r="E14" s="180"/>
      <c r="F14" s="180"/>
      <c r="G14" s="180"/>
      <c r="H14" s="181"/>
      <c r="I14" s="108">
        <v>10</v>
      </c>
      <c r="J14" s="109">
        <v>10</v>
      </c>
      <c r="K14" s="31"/>
      <c r="L14" s="13"/>
      <c r="M14" s="6"/>
      <c r="N14" s="7"/>
      <c r="O14" s="8"/>
      <c r="P14" s="8"/>
    </row>
    <row r="15" spans="1:16" s="10" customFormat="1" ht="12.6" customHeight="1" x14ac:dyDescent="0.25">
      <c r="A15" s="61" t="s">
        <v>80</v>
      </c>
      <c r="B15" s="160">
        <v>5</v>
      </c>
      <c r="C15" s="50" t="s">
        <v>13</v>
      </c>
      <c r="D15" s="45">
        <f t="shared" ref="D15:D21" si="6">SUM(E15:H15)</f>
        <v>30</v>
      </c>
      <c r="E15" s="45">
        <v>15</v>
      </c>
      <c r="F15" s="45">
        <v>15</v>
      </c>
      <c r="G15" s="98"/>
      <c r="H15" s="45"/>
      <c r="I15" s="46">
        <f t="shared" ref="I15:I21" si="7">(E15/$I$14)</f>
        <v>1.5</v>
      </c>
      <c r="J15" s="100">
        <f t="shared" ref="J15:J21" si="8">(F15+G15+H15)/$J$14</f>
        <v>1.5</v>
      </c>
      <c r="K15" s="5" t="str">
        <f t="shared" ref="K15:K21" si="9">"#REF!/25"</f>
        <v>#REF!/25</v>
      </c>
      <c r="L15" s="13">
        <v>0</v>
      </c>
      <c r="M15" s="6">
        <f t="shared" ref="M15:M21" si="10">IF(G15&gt;0,1,0)</f>
        <v>0</v>
      </c>
      <c r="N15" s="7" t="str">
        <f>"#REF!/E17"</f>
        <v>#REF!/E17</v>
      </c>
      <c r="O15" s="8">
        <v>4.2</v>
      </c>
      <c r="P15" s="8" t="str">
        <f>"#REF!-P17"</f>
        <v>#REF!-P17</v>
      </c>
    </row>
    <row r="16" spans="1:16" s="10" customFormat="1" ht="12.6" customHeight="1" x14ac:dyDescent="0.25">
      <c r="A16" s="61" t="s">
        <v>83</v>
      </c>
      <c r="B16" s="160">
        <v>2</v>
      </c>
      <c r="C16" s="50" t="s">
        <v>14</v>
      </c>
      <c r="D16" s="45">
        <f t="shared" si="6"/>
        <v>15</v>
      </c>
      <c r="E16" s="161"/>
      <c r="F16" s="65"/>
      <c r="G16" s="65">
        <v>15</v>
      </c>
      <c r="H16" s="45"/>
      <c r="I16" s="46">
        <f t="shared" si="7"/>
        <v>0</v>
      </c>
      <c r="J16" s="100">
        <f t="shared" si="8"/>
        <v>1.5</v>
      </c>
      <c r="K16" s="5" t="str">
        <f t="shared" si="9"/>
        <v>#REF!/25</v>
      </c>
      <c r="L16" s="13">
        <v>0</v>
      </c>
      <c r="M16" s="6">
        <f t="shared" si="10"/>
        <v>1</v>
      </c>
      <c r="N16" s="7" t="str">
        <f>"#REF!/E18"</f>
        <v>#REF!/E18</v>
      </c>
      <c r="O16" s="8">
        <v>4</v>
      </c>
      <c r="P16" s="8" t="str">
        <f>"#REF!-P18"</f>
        <v>#REF!-P18</v>
      </c>
    </row>
    <row r="17" spans="1:16" s="10" customFormat="1" ht="12.6" customHeight="1" x14ac:dyDescent="0.25">
      <c r="A17" s="61" t="s">
        <v>78</v>
      </c>
      <c r="B17" s="160">
        <v>2</v>
      </c>
      <c r="C17" s="50" t="s">
        <v>14</v>
      </c>
      <c r="D17" s="45">
        <f t="shared" si="6"/>
        <v>20</v>
      </c>
      <c r="E17" s="161"/>
      <c r="F17" s="65"/>
      <c r="G17" s="65">
        <v>20</v>
      </c>
      <c r="H17" s="45"/>
      <c r="I17" s="46">
        <f>(E17/$I$14)</f>
        <v>0</v>
      </c>
      <c r="J17" s="100">
        <f>(F17+G17+H17)/$J$14</f>
        <v>2</v>
      </c>
      <c r="K17" s="5"/>
      <c r="L17" s="13"/>
      <c r="M17" s="6"/>
      <c r="N17" s="7"/>
      <c r="O17" s="8"/>
      <c r="P17" s="8"/>
    </row>
    <row r="18" spans="1:16" s="14" customFormat="1" ht="12.6" customHeight="1" x14ac:dyDescent="0.25">
      <c r="A18" s="61" t="s">
        <v>42</v>
      </c>
      <c r="B18" s="160">
        <v>2</v>
      </c>
      <c r="C18" s="50" t="s">
        <v>14</v>
      </c>
      <c r="D18" s="45">
        <f t="shared" si="6"/>
        <v>30</v>
      </c>
      <c r="E18" s="161">
        <v>15</v>
      </c>
      <c r="F18" s="65">
        <v>5</v>
      </c>
      <c r="G18" s="65">
        <v>10</v>
      </c>
      <c r="H18" s="45"/>
      <c r="I18" s="46">
        <f t="shared" si="7"/>
        <v>1.5</v>
      </c>
      <c r="J18" s="100">
        <f t="shared" si="8"/>
        <v>1.5</v>
      </c>
      <c r="K18" s="5" t="str">
        <f t="shared" si="9"/>
        <v>#REF!/25</v>
      </c>
      <c r="L18" s="6">
        <v>0</v>
      </c>
      <c r="M18" s="6">
        <f t="shared" si="10"/>
        <v>1</v>
      </c>
      <c r="N18" s="7" t="str">
        <f>"#REF!/E19"</f>
        <v>#REF!/E19</v>
      </c>
      <c r="O18" s="8">
        <v>4</v>
      </c>
      <c r="P18" s="8" t="str">
        <f>"#REF!-P19"</f>
        <v>#REF!-P19</v>
      </c>
    </row>
    <row r="19" spans="1:16" s="12" customFormat="1" ht="12.6" customHeight="1" x14ac:dyDescent="0.25">
      <c r="A19" s="61" t="s">
        <v>43</v>
      </c>
      <c r="B19" s="160">
        <v>5</v>
      </c>
      <c r="C19" s="50" t="s">
        <v>13</v>
      </c>
      <c r="D19" s="45">
        <f t="shared" si="6"/>
        <v>40</v>
      </c>
      <c r="E19" s="161">
        <v>25</v>
      </c>
      <c r="F19" s="65">
        <v>15</v>
      </c>
      <c r="G19" s="65"/>
      <c r="H19" s="162"/>
      <c r="I19" s="46">
        <f t="shared" si="7"/>
        <v>2.5</v>
      </c>
      <c r="J19" s="100">
        <f t="shared" si="8"/>
        <v>1.5</v>
      </c>
      <c r="K19" s="5" t="str">
        <f t="shared" si="9"/>
        <v>#REF!/25</v>
      </c>
      <c r="L19" s="6">
        <v>0</v>
      </c>
      <c r="M19" s="6">
        <f t="shared" si="10"/>
        <v>0</v>
      </c>
      <c r="N19" s="7" t="str">
        <f>"#REF!/E20"</f>
        <v>#REF!/E20</v>
      </c>
      <c r="O19" s="8">
        <f>D19/25</f>
        <v>1.6</v>
      </c>
      <c r="P19" s="8" t="str">
        <f>"#REF!-P20"</f>
        <v>#REF!-P20</v>
      </c>
    </row>
    <row r="20" spans="1:16" s="10" customFormat="1" ht="12.6" customHeight="1" x14ac:dyDescent="0.25">
      <c r="A20" s="61" t="s">
        <v>71</v>
      </c>
      <c r="B20" s="153">
        <v>4</v>
      </c>
      <c r="C20" s="163" t="s">
        <v>14</v>
      </c>
      <c r="D20" s="164">
        <f t="shared" si="6"/>
        <v>30</v>
      </c>
      <c r="E20" s="165">
        <v>15</v>
      </c>
      <c r="F20" s="166">
        <v>5</v>
      </c>
      <c r="G20" s="166">
        <v>10</v>
      </c>
      <c r="H20" s="164"/>
      <c r="I20" s="101">
        <f t="shared" si="7"/>
        <v>1.5</v>
      </c>
      <c r="J20" s="42">
        <f t="shared" si="8"/>
        <v>1.5</v>
      </c>
      <c r="K20" s="5" t="str">
        <f t="shared" si="9"/>
        <v>#REF!/25</v>
      </c>
      <c r="L20" s="13">
        <v>0</v>
      </c>
      <c r="M20" s="6">
        <f t="shared" si="10"/>
        <v>1</v>
      </c>
      <c r="N20" s="7" t="str">
        <f>"#REF!/E21"</f>
        <v>#REF!/E21</v>
      </c>
      <c r="O20" s="8">
        <f>D20/25</f>
        <v>1.2</v>
      </c>
      <c r="P20" s="8" t="str">
        <f>"#REF!-P21"</f>
        <v>#REF!-P21</v>
      </c>
    </row>
    <row r="21" spans="1:16" s="9" customFormat="1" ht="12.6" customHeight="1" x14ac:dyDescent="0.25">
      <c r="A21" s="61" t="s">
        <v>44</v>
      </c>
      <c r="B21" s="156">
        <v>3</v>
      </c>
      <c r="C21" s="167" t="s">
        <v>13</v>
      </c>
      <c r="D21" s="45">
        <f t="shared" si="6"/>
        <v>30</v>
      </c>
      <c r="E21" s="161">
        <v>15</v>
      </c>
      <c r="F21" s="65">
        <v>5</v>
      </c>
      <c r="G21" s="65">
        <v>10</v>
      </c>
      <c r="H21" s="45"/>
      <c r="I21" s="94">
        <f t="shared" si="7"/>
        <v>1.5</v>
      </c>
      <c r="J21" s="42">
        <f t="shared" si="8"/>
        <v>1.5</v>
      </c>
      <c r="K21" s="5" t="str">
        <f t="shared" si="9"/>
        <v>#REF!/25</v>
      </c>
      <c r="L21" s="11">
        <v>1</v>
      </c>
      <c r="M21" s="6">
        <f t="shared" si="10"/>
        <v>1</v>
      </c>
      <c r="N21" s="7" t="str">
        <f>"#REF!/E22"</f>
        <v>#REF!/E22</v>
      </c>
      <c r="O21" s="8">
        <f>D21/25</f>
        <v>1.2</v>
      </c>
      <c r="P21" s="8" t="str">
        <f>"#REF!-P22"</f>
        <v>#REF!-P22</v>
      </c>
    </row>
    <row r="22" spans="1:16" s="9" customFormat="1" ht="12.6" customHeight="1" x14ac:dyDescent="0.25">
      <c r="A22" s="127" t="s">
        <v>15</v>
      </c>
      <c r="B22" s="102">
        <f>SUM(B15:B21)</f>
        <v>23</v>
      </c>
      <c r="C22" s="103">
        <f>COUNTIF(C15:C21,"e")</f>
        <v>3</v>
      </c>
      <c r="D22" s="128">
        <f t="shared" ref="D22:K22" si="11">SUM(D15:D21)</f>
        <v>195</v>
      </c>
      <c r="E22" s="128">
        <f t="shared" ref="E22" si="12">SUM(E15:E21)</f>
        <v>85</v>
      </c>
      <c r="F22" s="128">
        <f t="shared" ref="F22" si="13">SUM(F15:F21)</f>
        <v>45</v>
      </c>
      <c r="G22" s="128">
        <f t="shared" ref="G22" si="14">SUM(G15:G21)</f>
        <v>65</v>
      </c>
      <c r="H22" s="128">
        <f t="shared" ref="H22" si="15">SUM(H15:H21)</f>
        <v>0</v>
      </c>
      <c r="I22" s="129">
        <f t="shared" si="11"/>
        <v>8.5</v>
      </c>
      <c r="J22" s="130">
        <f t="shared" si="11"/>
        <v>11</v>
      </c>
      <c r="K22" s="5">
        <f t="shared" si="11"/>
        <v>0</v>
      </c>
      <c r="L22" s="6"/>
      <c r="M22" s="6"/>
      <c r="N22" s="7"/>
      <c r="O22" s="8"/>
      <c r="P22" s="8"/>
    </row>
    <row r="23" spans="1:16" s="9" customFormat="1" ht="12.6" customHeight="1" x14ac:dyDescent="0.25">
      <c r="A23" s="111" t="s">
        <v>22</v>
      </c>
      <c r="B23" s="179" t="s">
        <v>32</v>
      </c>
      <c r="C23" s="180"/>
      <c r="D23" s="180"/>
      <c r="E23" s="180"/>
      <c r="F23" s="180"/>
      <c r="G23" s="180"/>
      <c r="H23" s="181"/>
      <c r="I23" s="112">
        <v>10</v>
      </c>
      <c r="J23" s="112">
        <v>10</v>
      </c>
      <c r="K23" s="5"/>
      <c r="L23" s="6"/>
      <c r="M23" s="6"/>
      <c r="N23" s="7"/>
      <c r="O23" s="8"/>
      <c r="P23" s="8"/>
    </row>
    <row r="24" spans="1:16" s="9" customFormat="1" ht="12.6" customHeight="1" x14ac:dyDescent="0.25">
      <c r="A24" s="61" t="s">
        <v>81</v>
      </c>
      <c r="B24" s="66">
        <v>3</v>
      </c>
      <c r="C24" s="1" t="s">
        <v>14</v>
      </c>
      <c r="D24" s="3">
        <f t="shared" ref="D24:D29" si="16">SUM(E24:H24)</f>
        <v>25</v>
      </c>
      <c r="E24" s="3">
        <v>10</v>
      </c>
      <c r="F24" s="3">
        <v>5</v>
      </c>
      <c r="G24" s="4">
        <v>10</v>
      </c>
      <c r="H24" s="3"/>
      <c r="I24" s="40">
        <f>(E24/10)</f>
        <v>1</v>
      </c>
      <c r="J24" s="41">
        <f>(F24+G24+H24)/10</f>
        <v>1.5</v>
      </c>
      <c r="K24" s="5" t="str">
        <f t="shared" ref="K24:K30" si="17">"#REF!/25"</f>
        <v>#REF!/25</v>
      </c>
      <c r="L24" s="6">
        <v>0</v>
      </c>
      <c r="M24" s="6">
        <f t="shared" ref="M24:M30" si="18">IF(G24&gt;0,1,0)</f>
        <v>1</v>
      </c>
      <c r="N24" s="7" t="str">
        <f>"#REF!/E27"</f>
        <v>#REF!/E27</v>
      </c>
      <c r="O24" s="8">
        <v>2.6</v>
      </c>
      <c r="P24" s="8" t="str">
        <f>"#REF!-P27"</f>
        <v>#REF!-P27</v>
      </c>
    </row>
    <row r="25" spans="1:16" s="9" customFormat="1" ht="12.6" customHeight="1" x14ac:dyDescent="0.25">
      <c r="A25" s="61" t="s">
        <v>84</v>
      </c>
      <c r="B25" s="66">
        <v>2</v>
      </c>
      <c r="C25" s="1" t="s">
        <v>14</v>
      </c>
      <c r="D25" s="3">
        <f t="shared" si="16"/>
        <v>15</v>
      </c>
      <c r="E25" s="168"/>
      <c r="F25" s="168"/>
      <c r="G25" s="169">
        <v>15</v>
      </c>
      <c r="H25" s="168"/>
      <c r="I25" s="40">
        <f t="shared" ref="I25:I30" si="19">(E25/10)</f>
        <v>0</v>
      </c>
      <c r="J25" s="41">
        <f t="shared" ref="J25:J30" si="20">(F25+G25+H25)/10</f>
        <v>1.5</v>
      </c>
      <c r="K25" s="5" t="str">
        <f t="shared" si="17"/>
        <v>#REF!/25</v>
      </c>
      <c r="L25" s="6">
        <v>0</v>
      </c>
      <c r="M25" s="6">
        <f t="shared" si="18"/>
        <v>1</v>
      </c>
      <c r="N25" s="7" t="str">
        <f>"#REF!/E28"</f>
        <v>#REF!/E28</v>
      </c>
      <c r="O25" s="8">
        <v>2.5</v>
      </c>
      <c r="P25" s="8" t="str">
        <f>"#REF!-P28"</f>
        <v>#REF!-P28</v>
      </c>
    </row>
    <row r="26" spans="1:16" s="26" customFormat="1" ht="12.6" customHeight="1" x14ac:dyDescent="0.25">
      <c r="A26" s="61" t="s">
        <v>37</v>
      </c>
      <c r="B26" s="66">
        <v>4</v>
      </c>
      <c r="C26" s="1" t="s">
        <v>14</v>
      </c>
      <c r="D26" s="3">
        <f t="shared" si="16"/>
        <v>45</v>
      </c>
      <c r="E26" s="67">
        <v>15</v>
      </c>
      <c r="F26" s="68">
        <v>10</v>
      </c>
      <c r="G26" s="68">
        <v>20</v>
      </c>
      <c r="H26" s="3"/>
      <c r="I26" s="40">
        <f t="shared" si="19"/>
        <v>1.5</v>
      </c>
      <c r="J26" s="41">
        <f t="shared" si="20"/>
        <v>3</v>
      </c>
      <c r="K26" s="24"/>
      <c r="L26" s="25"/>
      <c r="M26" s="25"/>
      <c r="O26" s="25"/>
      <c r="P26" s="25"/>
    </row>
    <row r="27" spans="1:16" s="9" customFormat="1" ht="12.6" customHeight="1" x14ac:dyDescent="0.25">
      <c r="A27" s="61" t="s">
        <v>72</v>
      </c>
      <c r="B27" s="66">
        <v>4</v>
      </c>
      <c r="C27" s="2" t="s">
        <v>14</v>
      </c>
      <c r="D27" s="3">
        <f t="shared" si="16"/>
        <v>35</v>
      </c>
      <c r="E27" s="3">
        <v>15</v>
      </c>
      <c r="F27" s="3">
        <v>7</v>
      </c>
      <c r="G27" s="4">
        <v>13</v>
      </c>
      <c r="H27" s="3"/>
      <c r="I27" s="40">
        <f t="shared" si="19"/>
        <v>1.5</v>
      </c>
      <c r="J27" s="41">
        <f t="shared" si="20"/>
        <v>2</v>
      </c>
      <c r="K27" s="5" t="str">
        <f t="shared" si="17"/>
        <v>#REF!/25</v>
      </c>
      <c r="L27" s="6">
        <v>0</v>
      </c>
      <c r="M27" s="6">
        <f t="shared" si="18"/>
        <v>1</v>
      </c>
      <c r="N27" s="7" t="str">
        <f>"#REF!/E29"</f>
        <v>#REF!/E29</v>
      </c>
      <c r="O27" s="8">
        <v>2.6</v>
      </c>
      <c r="P27" s="8" t="str">
        <f>"#REF!-P29"</f>
        <v>#REF!-P29</v>
      </c>
    </row>
    <row r="28" spans="1:16" s="9" customFormat="1" ht="12.6" customHeight="1" x14ac:dyDescent="0.25">
      <c r="A28" s="61" t="s">
        <v>45</v>
      </c>
      <c r="B28" s="66">
        <v>4</v>
      </c>
      <c r="C28" s="2" t="s">
        <v>13</v>
      </c>
      <c r="D28" s="3">
        <f t="shared" si="16"/>
        <v>35</v>
      </c>
      <c r="E28" s="168">
        <v>15</v>
      </c>
      <c r="F28" s="3">
        <v>7</v>
      </c>
      <c r="G28" s="4">
        <v>13</v>
      </c>
      <c r="H28" s="170"/>
      <c r="I28" s="40">
        <f t="shared" si="19"/>
        <v>1.5</v>
      </c>
      <c r="J28" s="41">
        <f t="shared" si="20"/>
        <v>2</v>
      </c>
      <c r="K28" s="5" t="str">
        <f t="shared" si="17"/>
        <v>#REF!/25</v>
      </c>
      <c r="L28" s="6">
        <v>0</v>
      </c>
      <c r="M28" s="6">
        <f t="shared" si="18"/>
        <v>1</v>
      </c>
      <c r="N28" s="7" t="str">
        <f>"#REF!/E30"</f>
        <v>#REF!/E30</v>
      </c>
      <c r="O28" s="8">
        <v>2.5</v>
      </c>
      <c r="P28" s="8" t="str">
        <f>"#REF!-P30"</f>
        <v>#REF!-P30</v>
      </c>
    </row>
    <row r="29" spans="1:16" s="9" customFormat="1" ht="12.6" customHeight="1" x14ac:dyDescent="0.25">
      <c r="A29" s="61" t="s">
        <v>46</v>
      </c>
      <c r="B29" s="66">
        <v>4</v>
      </c>
      <c r="C29" s="2" t="s">
        <v>14</v>
      </c>
      <c r="D29" s="3">
        <f t="shared" si="16"/>
        <v>35</v>
      </c>
      <c r="E29" s="168">
        <v>10</v>
      </c>
      <c r="F29" s="3">
        <v>8</v>
      </c>
      <c r="G29" s="3">
        <v>17</v>
      </c>
      <c r="H29" s="3"/>
      <c r="I29" s="40">
        <f t="shared" si="19"/>
        <v>1</v>
      </c>
      <c r="J29" s="41">
        <f t="shared" si="20"/>
        <v>2.5</v>
      </c>
      <c r="K29" s="5" t="str">
        <f t="shared" si="17"/>
        <v>#REF!/25</v>
      </c>
      <c r="L29" s="6">
        <v>0</v>
      </c>
      <c r="M29" s="6">
        <f t="shared" si="18"/>
        <v>1</v>
      </c>
      <c r="N29" s="7" t="str">
        <f>"#REF!/E31"</f>
        <v>#REF!/E31</v>
      </c>
      <c r="O29" s="8">
        <v>2.2000000000000002</v>
      </c>
      <c r="P29" s="8" t="str">
        <f>"#REF!-P31"</f>
        <v>#REF!-P31</v>
      </c>
    </row>
    <row r="30" spans="1:16" s="9" customFormat="1" ht="12.6" customHeight="1" x14ac:dyDescent="0.25">
      <c r="A30" s="152" t="s">
        <v>87</v>
      </c>
      <c r="B30" s="66">
        <v>2</v>
      </c>
      <c r="C30" s="1" t="s">
        <v>14</v>
      </c>
      <c r="D30" s="3">
        <v>15</v>
      </c>
      <c r="E30" s="168">
        <v>15</v>
      </c>
      <c r="F30" s="168"/>
      <c r="G30" s="169"/>
      <c r="H30" s="168"/>
      <c r="I30" s="40">
        <f t="shared" si="19"/>
        <v>1.5</v>
      </c>
      <c r="J30" s="41">
        <f t="shared" si="20"/>
        <v>0</v>
      </c>
      <c r="K30" s="5" t="str">
        <f t="shared" si="17"/>
        <v>#REF!/25</v>
      </c>
      <c r="L30" s="6">
        <v>0</v>
      </c>
      <c r="M30" s="6">
        <f t="shared" si="18"/>
        <v>0</v>
      </c>
      <c r="N30" s="7" t="str">
        <f>"#REF!/E32"</f>
        <v>#REF!/E32</v>
      </c>
      <c r="O30" s="8">
        <f>D30/25</f>
        <v>0.6</v>
      </c>
      <c r="P30" s="8" t="str">
        <f>"#REF!-P32"</f>
        <v>#REF!-P32</v>
      </c>
    </row>
    <row r="31" spans="1:16" s="9" customFormat="1" ht="12.6" customHeight="1" x14ac:dyDescent="0.25">
      <c r="A31" s="127" t="s">
        <v>15</v>
      </c>
      <c r="B31" s="102">
        <f>SUM(B24:B30)</f>
        <v>23</v>
      </c>
      <c r="C31" s="103">
        <f>COUNTIF(C24:C30,"e")</f>
        <v>1</v>
      </c>
      <c r="D31" s="104">
        <f>SUM(D24:D30)</f>
        <v>205</v>
      </c>
      <c r="E31" s="104">
        <f t="shared" ref="E31:H31" si="21">SUM(E24:E30)</f>
        <v>80</v>
      </c>
      <c r="F31" s="104">
        <f t="shared" si="21"/>
        <v>37</v>
      </c>
      <c r="G31" s="104">
        <f t="shared" si="21"/>
        <v>88</v>
      </c>
      <c r="H31" s="104">
        <f t="shared" si="21"/>
        <v>0</v>
      </c>
      <c r="I31" s="129">
        <f>SUM(I24:I30)</f>
        <v>8</v>
      </c>
      <c r="J31" s="129">
        <f>SUM(J24:J30)</f>
        <v>12.5</v>
      </c>
      <c r="K31" s="5">
        <f>SUM(K24:K30)</f>
        <v>0</v>
      </c>
      <c r="L31" s="6"/>
      <c r="M31" s="6"/>
      <c r="N31" s="7"/>
      <c r="O31" s="8"/>
      <c r="P31" s="8"/>
    </row>
    <row r="32" spans="1:16" s="9" customFormat="1" ht="12.6" customHeight="1" x14ac:dyDescent="0.25">
      <c r="A32" s="111" t="s">
        <v>23</v>
      </c>
      <c r="B32" s="179" t="s">
        <v>32</v>
      </c>
      <c r="C32" s="180"/>
      <c r="D32" s="180"/>
      <c r="E32" s="180"/>
      <c r="F32" s="180"/>
      <c r="G32" s="180"/>
      <c r="H32" s="181"/>
      <c r="I32" s="112">
        <v>10</v>
      </c>
      <c r="J32" s="112">
        <v>10</v>
      </c>
      <c r="K32" s="5"/>
      <c r="L32" s="6"/>
      <c r="M32" s="6"/>
      <c r="N32" s="7"/>
      <c r="O32" s="8"/>
      <c r="P32" s="8"/>
    </row>
    <row r="33" spans="1:16" s="9" customFormat="1" ht="12.6" customHeight="1" x14ac:dyDescent="0.25">
      <c r="A33" s="61" t="s">
        <v>85</v>
      </c>
      <c r="B33" s="66">
        <v>2</v>
      </c>
      <c r="C33" s="2" t="s">
        <v>13</v>
      </c>
      <c r="D33" s="3">
        <f t="shared" ref="D33:D39" si="22">SUM(E33:H33)</f>
        <v>15</v>
      </c>
      <c r="E33" s="3"/>
      <c r="F33" s="3"/>
      <c r="G33" s="4">
        <v>15</v>
      </c>
      <c r="H33" s="3"/>
      <c r="I33" s="40">
        <f>E33/10</f>
        <v>0</v>
      </c>
      <c r="J33" s="41">
        <f>(F33+G33+H33)/10</f>
        <v>1.5</v>
      </c>
      <c r="K33" s="5" t="str">
        <f t="shared" ref="K33:K38" si="23">"#REF!/25"</f>
        <v>#REF!/25</v>
      </c>
      <c r="L33" s="6">
        <v>0</v>
      </c>
      <c r="M33" s="6">
        <f t="shared" ref="M33:M38" si="24">IF(G33&gt;0,1,0)</f>
        <v>1</v>
      </c>
      <c r="N33" s="7" t="str">
        <f>"#REF!/E38"</f>
        <v>#REF!/E38</v>
      </c>
      <c r="O33" s="8">
        <v>2.8</v>
      </c>
      <c r="P33" s="8" t="str">
        <f>"#REF!-P38"</f>
        <v>#REF!-P38</v>
      </c>
    </row>
    <row r="34" spans="1:16" s="9" customFormat="1" ht="12.6" customHeight="1" x14ac:dyDescent="0.25">
      <c r="A34" s="61" t="s">
        <v>76</v>
      </c>
      <c r="B34" s="66">
        <v>3</v>
      </c>
      <c r="C34" s="2" t="s">
        <v>14</v>
      </c>
      <c r="D34" s="3">
        <f t="shared" si="22"/>
        <v>25</v>
      </c>
      <c r="E34" s="3">
        <v>10</v>
      </c>
      <c r="F34" s="3">
        <v>5</v>
      </c>
      <c r="G34" s="4">
        <v>10</v>
      </c>
      <c r="H34" s="3"/>
      <c r="I34" s="40">
        <f t="shared" ref="I34:I39" si="25">E34/10</f>
        <v>1</v>
      </c>
      <c r="J34" s="41">
        <f t="shared" ref="J34:J39" si="26">(F34+G34+H34)/10</f>
        <v>1.5</v>
      </c>
      <c r="K34" s="5"/>
      <c r="L34" s="6"/>
      <c r="M34" s="6"/>
      <c r="N34" s="7"/>
      <c r="O34" s="8"/>
      <c r="P34" s="8"/>
    </row>
    <row r="35" spans="1:16" s="9" customFormat="1" ht="12.6" customHeight="1" x14ac:dyDescent="0.25">
      <c r="A35" s="146" t="s">
        <v>88</v>
      </c>
      <c r="B35" s="66">
        <v>2</v>
      </c>
      <c r="C35" s="2" t="s">
        <v>14</v>
      </c>
      <c r="D35" s="3">
        <f t="shared" si="22"/>
        <v>15</v>
      </c>
      <c r="E35" s="3">
        <v>15</v>
      </c>
      <c r="F35" s="3"/>
      <c r="G35" s="4"/>
      <c r="H35" s="3"/>
      <c r="I35" s="40">
        <f t="shared" si="25"/>
        <v>1.5</v>
      </c>
      <c r="J35" s="41">
        <f t="shared" si="26"/>
        <v>0</v>
      </c>
      <c r="K35" s="5" t="str">
        <f t="shared" si="23"/>
        <v>#REF!/25</v>
      </c>
      <c r="L35" s="6">
        <v>0</v>
      </c>
      <c r="M35" s="6">
        <f t="shared" si="24"/>
        <v>0</v>
      </c>
      <c r="N35" s="7" t="str">
        <f>"#REF!/E39"</f>
        <v>#REF!/E39</v>
      </c>
      <c r="O35" s="8">
        <v>2.5</v>
      </c>
      <c r="P35" s="8" t="str">
        <f>"#REF!-P39"</f>
        <v>#REF!-P39</v>
      </c>
    </row>
    <row r="36" spans="1:16" s="9" customFormat="1" ht="12.6" customHeight="1" x14ac:dyDescent="0.25">
      <c r="A36" s="61" t="s">
        <v>48</v>
      </c>
      <c r="B36" s="66">
        <v>3</v>
      </c>
      <c r="C36" s="2" t="s">
        <v>14</v>
      </c>
      <c r="D36" s="3">
        <f t="shared" si="22"/>
        <v>25</v>
      </c>
      <c r="E36" s="157">
        <v>10</v>
      </c>
      <c r="F36" s="63">
        <v>5</v>
      </c>
      <c r="G36" s="63">
        <v>10</v>
      </c>
      <c r="H36" s="170"/>
      <c r="I36" s="40">
        <f t="shared" si="25"/>
        <v>1</v>
      </c>
      <c r="J36" s="41">
        <f t="shared" si="26"/>
        <v>1.5</v>
      </c>
      <c r="K36" s="5" t="str">
        <f t="shared" si="23"/>
        <v>#REF!/25</v>
      </c>
      <c r="L36" s="6">
        <v>0</v>
      </c>
      <c r="M36" s="6">
        <f t="shared" si="24"/>
        <v>1</v>
      </c>
      <c r="N36" s="7" t="str">
        <f>"#REF!/E41"</f>
        <v>#REF!/E41</v>
      </c>
      <c r="O36" s="8">
        <f>D36/25</f>
        <v>1</v>
      </c>
      <c r="P36" s="8" t="str">
        <f>"#REF!-P41"</f>
        <v>#REF!-P41</v>
      </c>
    </row>
    <row r="37" spans="1:16" s="9" customFormat="1" ht="12.6" customHeight="1" x14ac:dyDescent="0.25">
      <c r="A37" s="61" t="s">
        <v>49</v>
      </c>
      <c r="B37" s="66">
        <v>4</v>
      </c>
      <c r="C37" s="2" t="s">
        <v>13</v>
      </c>
      <c r="D37" s="3">
        <f t="shared" si="22"/>
        <v>35</v>
      </c>
      <c r="E37" s="157">
        <v>15</v>
      </c>
      <c r="F37" s="63">
        <v>7</v>
      </c>
      <c r="G37" s="63">
        <v>13</v>
      </c>
      <c r="H37" s="3"/>
      <c r="I37" s="40">
        <f t="shared" si="25"/>
        <v>1.5</v>
      </c>
      <c r="J37" s="41">
        <f t="shared" si="26"/>
        <v>2</v>
      </c>
      <c r="K37" s="5" t="str">
        <f t="shared" si="23"/>
        <v>#REF!/25</v>
      </c>
      <c r="L37" s="6">
        <v>0</v>
      </c>
      <c r="M37" s="6">
        <f t="shared" si="24"/>
        <v>1</v>
      </c>
      <c r="N37" s="7" t="str">
        <f>"#REF!/E42"</f>
        <v>#REF!/E42</v>
      </c>
      <c r="O37" s="8">
        <f>D37/25</f>
        <v>1.4</v>
      </c>
      <c r="P37" s="8" t="str">
        <f>"#REF!-P42"</f>
        <v>#REF!-P42</v>
      </c>
    </row>
    <row r="38" spans="1:16" s="9" customFormat="1" ht="12.6" customHeight="1" x14ac:dyDescent="0.25">
      <c r="A38" s="61" t="s">
        <v>50</v>
      </c>
      <c r="B38" s="66">
        <v>2</v>
      </c>
      <c r="C38" s="1" t="s">
        <v>14</v>
      </c>
      <c r="D38" s="3">
        <f t="shared" si="22"/>
        <v>25</v>
      </c>
      <c r="E38" s="157">
        <v>10</v>
      </c>
      <c r="F38" s="63">
        <v>5</v>
      </c>
      <c r="G38" s="63">
        <v>10</v>
      </c>
      <c r="H38" s="168"/>
      <c r="I38" s="40">
        <f t="shared" si="25"/>
        <v>1</v>
      </c>
      <c r="J38" s="41">
        <f t="shared" si="26"/>
        <v>1.5</v>
      </c>
      <c r="K38" s="5" t="str">
        <f t="shared" si="23"/>
        <v>#REF!/25</v>
      </c>
      <c r="L38" s="11">
        <v>1</v>
      </c>
      <c r="M38" s="6">
        <f t="shared" si="24"/>
        <v>1</v>
      </c>
      <c r="N38" s="15" t="str">
        <f>"#REF!/E43"</f>
        <v>#REF!/E43</v>
      </c>
      <c r="O38" s="8">
        <f>D38/25</f>
        <v>1</v>
      </c>
      <c r="P38" s="8" t="str">
        <f>"#REF!-P43"</f>
        <v>#REF!-P43</v>
      </c>
    </row>
    <row r="39" spans="1:16" s="9" customFormat="1" ht="12.6" customHeight="1" x14ac:dyDescent="0.25">
      <c r="A39" s="61" t="s">
        <v>73</v>
      </c>
      <c r="B39" s="66">
        <v>4</v>
      </c>
      <c r="C39" s="2" t="s">
        <v>14</v>
      </c>
      <c r="D39" s="3">
        <f t="shared" si="22"/>
        <v>40</v>
      </c>
      <c r="E39" s="67">
        <v>10</v>
      </c>
      <c r="F39" s="68">
        <v>10</v>
      </c>
      <c r="G39" s="68">
        <v>20</v>
      </c>
      <c r="H39" s="168"/>
      <c r="I39" s="40">
        <f t="shared" si="25"/>
        <v>1</v>
      </c>
      <c r="J39" s="41">
        <f t="shared" si="26"/>
        <v>3</v>
      </c>
      <c r="K39" s="5"/>
      <c r="L39" s="11"/>
      <c r="M39" s="6"/>
      <c r="N39" s="15"/>
      <c r="O39" s="8"/>
      <c r="P39" s="8"/>
    </row>
    <row r="40" spans="1:16" s="10" customFormat="1" ht="12.6" customHeight="1" x14ac:dyDescent="0.25">
      <c r="A40" s="131" t="s">
        <v>15</v>
      </c>
      <c r="B40" s="132">
        <f>SUM(B33:B39)</f>
        <v>20</v>
      </c>
      <c r="C40" s="103">
        <f>COUNTIF(C31:C39,"e")</f>
        <v>2</v>
      </c>
      <c r="D40" s="104">
        <f t="shared" ref="D40:P40" si="27">SUM(D33:D39)</f>
        <v>180</v>
      </c>
      <c r="E40" s="104">
        <f t="shared" ref="E40" si="28">SUM(E33:E39)</f>
        <v>70</v>
      </c>
      <c r="F40" s="104">
        <f t="shared" ref="F40" si="29">SUM(F33:F39)</f>
        <v>32</v>
      </c>
      <c r="G40" s="104">
        <f t="shared" ref="G40" si="30">SUM(G33:G39)</f>
        <v>78</v>
      </c>
      <c r="H40" s="104">
        <f t="shared" ref="H40" si="31">SUM(H33:H39)</f>
        <v>0</v>
      </c>
      <c r="I40" s="105">
        <f t="shared" si="27"/>
        <v>7</v>
      </c>
      <c r="J40" s="105">
        <f t="shared" si="27"/>
        <v>11</v>
      </c>
      <c r="K40" s="64">
        <f t="shared" si="27"/>
        <v>0</v>
      </c>
      <c r="L40" s="64">
        <f t="shared" si="27"/>
        <v>1</v>
      </c>
      <c r="M40" s="64">
        <f t="shared" si="27"/>
        <v>4</v>
      </c>
      <c r="N40" s="64">
        <f t="shared" si="27"/>
        <v>0</v>
      </c>
      <c r="O40" s="64">
        <f t="shared" si="27"/>
        <v>8.6999999999999993</v>
      </c>
      <c r="P40" s="64">
        <f t="shared" si="27"/>
        <v>0</v>
      </c>
    </row>
    <row r="41" spans="1:16" s="9" customFormat="1" ht="12.6" customHeight="1" x14ac:dyDescent="0.25">
      <c r="A41" s="133" t="s">
        <v>16</v>
      </c>
      <c r="B41" s="134">
        <f>B13+B22+B31+B40</f>
        <v>95</v>
      </c>
      <c r="C41" s="135"/>
      <c r="D41" s="132">
        <f>D13+D22+D31+D40</f>
        <v>790</v>
      </c>
      <c r="E41" s="132">
        <f>E13+E22+E31+E40</f>
        <v>325</v>
      </c>
      <c r="F41" s="132">
        <f>F13+F22+F31+F40</f>
        <v>156</v>
      </c>
      <c r="G41" s="132">
        <f>G13+G22+G31+G40</f>
        <v>309</v>
      </c>
      <c r="H41" s="132">
        <f>H40+H31+H22+H13</f>
        <v>0</v>
      </c>
      <c r="I41" s="16"/>
      <c r="J41" s="39"/>
      <c r="K41" s="17" t="str">
        <f>"#REF!/25"</f>
        <v>#REF!/25</v>
      </c>
      <c r="L41" s="6"/>
      <c r="M41" s="6"/>
      <c r="O41" s="8"/>
      <c r="P41" s="8"/>
    </row>
    <row r="42" spans="1:16" s="21" customFormat="1" ht="13.5" x14ac:dyDescent="0.2">
      <c r="A42" s="113" t="s">
        <v>17</v>
      </c>
      <c r="B42" s="114"/>
      <c r="C42" s="37"/>
      <c r="D42" s="115"/>
      <c r="E42" s="30">
        <f>(E41/D41)*100</f>
        <v>41.139240506329116</v>
      </c>
      <c r="F42" s="30">
        <f>(F41/D41)*100</f>
        <v>19.746835443037973</v>
      </c>
      <c r="G42" s="30">
        <f>(G41/D41)*100</f>
        <v>39.11392405063291</v>
      </c>
      <c r="H42" s="30">
        <f>(H41/D41)*100</f>
        <v>0</v>
      </c>
      <c r="I42" s="18"/>
      <c r="J42" s="116"/>
      <c r="K42" s="19"/>
      <c r="L42" s="20"/>
      <c r="M42" s="20"/>
      <c r="O42" s="20"/>
      <c r="P42" s="20"/>
    </row>
    <row r="43" spans="1:16" s="26" customFormat="1" ht="55.5" customHeight="1" x14ac:dyDescent="0.25">
      <c r="A43" s="117"/>
      <c r="B43" s="118"/>
      <c r="C43" s="23"/>
      <c r="D43" s="119"/>
      <c r="E43" s="120"/>
      <c r="F43" s="22"/>
      <c r="G43" s="23"/>
      <c r="H43" s="121"/>
      <c r="I43" s="188"/>
      <c r="J43" s="188"/>
      <c r="K43" s="24"/>
      <c r="L43" s="25"/>
      <c r="M43" s="25"/>
      <c r="O43" s="25"/>
      <c r="P43" s="25"/>
    </row>
    <row r="44" spans="1:16" s="26" customFormat="1" ht="69.75" customHeight="1" x14ac:dyDescent="0.25">
      <c r="A44" s="123"/>
      <c r="B44" s="118"/>
      <c r="C44" s="23"/>
      <c r="D44" s="119"/>
      <c r="E44" s="120"/>
      <c r="F44" s="22"/>
      <c r="G44" s="23"/>
      <c r="H44" s="121"/>
      <c r="I44" s="122"/>
      <c r="J44" s="122"/>
      <c r="K44" s="24"/>
      <c r="L44" s="25"/>
      <c r="M44" s="25"/>
      <c r="O44" s="25"/>
      <c r="P44" s="25"/>
    </row>
    <row r="45" spans="1:16" s="26" customFormat="1" ht="14.25" customHeight="1" x14ac:dyDescent="0.25">
      <c r="A45" s="123"/>
      <c r="B45" s="118"/>
      <c r="C45" s="23"/>
      <c r="D45" s="119"/>
      <c r="E45" s="120"/>
      <c r="F45" s="22"/>
      <c r="G45" s="23"/>
      <c r="H45" s="121"/>
      <c r="I45" s="122"/>
      <c r="J45" s="122"/>
      <c r="K45" s="24"/>
      <c r="L45" s="25"/>
      <c r="M45" s="25"/>
      <c r="O45" s="25"/>
      <c r="P45" s="25"/>
    </row>
    <row r="46" spans="1:16" s="26" customFormat="1" ht="13.5" x14ac:dyDescent="0.25">
      <c r="A46" s="123"/>
      <c r="B46" s="118"/>
      <c r="C46" s="23"/>
      <c r="D46" s="119"/>
      <c r="E46" s="120"/>
      <c r="F46" s="22"/>
      <c r="G46" s="23"/>
      <c r="H46" s="121"/>
      <c r="I46" s="122"/>
      <c r="J46" s="122"/>
      <c r="K46" s="24"/>
      <c r="L46" s="25"/>
      <c r="M46" s="25"/>
      <c r="O46" s="25"/>
      <c r="P46" s="25"/>
    </row>
    <row r="47" spans="1:16" s="26" customFormat="1" ht="6" hidden="1" customHeight="1" x14ac:dyDescent="0.25">
      <c r="A47" s="123"/>
      <c r="B47" s="118"/>
      <c r="C47" s="23"/>
      <c r="D47" s="119"/>
      <c r="E47" s="120"/>
      <c r="F47" s="22"/>
      <c r="G47" s="23"/>
      <c r="H47" s="121"/>
      <c r="I47" s="122"/>
      <c r="J47" s="122"/>
      <c r="K47" s="24"/>
      <c r="L47" s="25"/>
      <c r="M47" s="25"/>
      <c r="O47" s="25"/>
      <c r="P47" s="25"/>
    </row>
    <row r="48" spans="1:16" s="26" customFormat="1" ht="87" customHeight="1" x14ac:dyDescent="0.25">
      <c r="A48" s="136" t="s">
        <v>0</v>
      </c>
      <c r="B48" s="137" t="s">
        <v>1</v>
      </c>
      <c r="C48" s="138" t="s">
        <v>2</v>
      </c>
      <c r="D48" s="138" t="s">
        <v>3</v>
      </c>
      <c r="E48" s="139" t="s">
        <v>4</v>
      </c>
      <c r="F48" s="140" t="s">
        <v>5</v>
      </c>
      <c r="G48" s="140" t="s">
        <v>6</v>
      </c>
      <c r="H48" s="138" t="s">
        <v>7</v>
      </c>
      <c r="I48" s="139" t="s">
        <v>27</v>
      </c>
      <c r="J48" s="139" t="s">
        <v>28</v>
      </c>
      <c r="K48" s="24"/>
      <c r="L48" s="25"/>
      <c r="M48" s="25"/>
      <c r="O48" s="25"/>
      <c r="P48" s="25"/>
    </row>
    <row r="49" spans="1:17" s="26" customFormat="1" ht="14.25" customHeight="1" x14ac:dyDescent="0.25">
      <c r="A49" s="124" t="s">
        <v>24</v>
      </c>
      <c r="B49" s="176" t="s">
        <v>32</v>
      </c>
      <c r="C49" s="177"/>
      <c r="D49" s="177"/>
      <c r="E49" s="177"/>
      <c r="F49" s="177"/>
      <c r="G49" s="177"/>
      <c r="H49" s="178"/>
      <c r="I49" s="112">
        <v>10</v>
      </c>
      <c r="J49" s="112">
        <v>10</v>
      </c>
      <c r="K49" s="24"/>
      <c r="L49" s="25"/>
      <c r="M49" s="25"/>
      <c r="O49" s="25"/>
      <c r="P49" s="25"/>
    </row>
    <row r="50" spans="1:17" s="26" customFormat="1" ht="12.6" customHeight="1" x14ac:dyDescent="0.25">
      <c r="A50" s="69" t="s">
        <v>33</v>
      </c>
      <c r="B50" s="70">
        <v>4</v>
      </c>
      <c r="C50" s="38" t="s">
        <v>13</v>
      </c>
      <c r="D50" s="35">
        <f t="shared" ref="D50:D56" si="32">SUM(E50:H50)</f>
        <v>45</v>
      </c>
      <c r="E50" s="71">
        <v>10</v>
      </c>
      <c r="F50" s="72">
        <v>12</v>
      </c>
      <c r="G50" s="72">
        <v>23</v>
      </c>
      <c r="H50" s="35"/>
      <c r="I50" s="40">
        <f>E50/10</f>
        <v>1</v>
      </c>
      <c r="J50" s="41">
        <f>(F50+G50+H50)/10</f>
        <v>3.5</v>
      </c>
      <c r="K50" s="24"/>
      <c r="L50" s="25"/>
      <c r="M50" s="25"/>
      <c r="O50" s="25"/>
      <c r="P50" s="25"/>
    </row>
    <row r="51" spans="1:17" s="26" customFormat="1" ht="12.6" customHeight="1" x14ac:dyDescent="0.25">
      <c r="A51" s="61" t="s">
        <v>34</v>
      </c>
      <c r="B51" s="66">
        <v>3</v>
      </c>
      <c r="C51" s="1" t="s">
        <v>14</v>
      </c>
      <c r="D51" s="3">
        <f t="shared" si="32"/>
        <v>45</v>
      </c>
      <c r="E51" s="67">
        <v>10</v>
      </c>
      <c r="F51" s="68">
        <v>12</v>
      </c>
      <c r="G51" s="68">
        <v>23</v>
      </c>
      <c r="H51" s="3"/>
      <c r="I51" s="40">
        <f t="shared" ref="I51:I56" si="33">E51/10</f>
        <v>1</v>
      </c>
      <c r="J51" s="41">
        <f t="shared" ref="J51:J56" si="34">(F51+G51+H51)/10</f>
        <v>3.5</v>
      </c>
      <c r="K51" s="24"/>
      <c r="L51" s="25"/>
      <c r="M51" s="25"/>
      <c r="O51" s="25"/>
      <c r="P51" s="25"/>
    </row>
    <row r="52" spans="1:17" s="26" customFormat="1" ht="12.6" customHeight="1" x14ac:dyDescent="0.25">
      <c r="A52" s="61" t="s">
        <v>35</v>
      </c>
      <c r="B52" s="66">
        <v>4</v>
      </c>
      <c r="C52" s="1" t="s">
        <v>13</v>
      </c>
      <c r="D52" s="3">
        <f t="shared" si="32"/>
        <v>15</v>
      </c>
      <c r="E52" s="67">
        <v>5</v>
      </c>
      <c r="F52" s="68">
        <v>3</v>
      </c>
      <c r="G52" s="68">
        <v>7</v>
      </c>
      <c r="H52" s="3"/>
      <c r="I52" s="40">
        <f t="shared" si="33"/>
        <v>0.5</v>
      </c>
      <c r="J52" s="41">
        <f t="shared" si="34"/>
        <v>1</v>
      </c>
      <c r="K52" s="24"/>
      <c r="L52" s="25"/>
      <c r="M52" s="25"/>
      <c r="O52" s="25"/>
      <c r="P52" s="25"/>
    </row>
    <row r="53" spans="1:17" s="26" customFormat="1" ht="12.6" customHeight="1" x14ac:dyDescent="0.25">
      <c r="A53" s="61" t="s">
        <v>36</v>
      </c>
      <c r="B53" s="66">
        <v>4</v>
      </c>
      <c r="C53" s="1" t="s">
        <v>14</v>
      </c>
      <c r="D53" s="3">
        <f t="shared" si="32"/>
        <v>20</v>
      </c>
      <c r="E53" s="67">
        <v>5</v>
      </c>
      <c r="F53" s="68">
        <v>5</v>
      </c>
      <c r="G53" s="68">
        <v>10</v>
      </c>
      <c r="H53" s="3"/>
      <c r="I53" s="40">
        <f t="shared" si="33"/>
        <v>0.5</v>
      </c>
      <c r="J53" s="41">
        <f t="shared" si="34"/>
        <v>1.5</v>
      </c>
      <c r="K53" s="24"/>
      <c r="L53" s="25"/>
      <c r="M53" s="25"/>
      <c r="O53" s="25"/>
      <c r="P53" s="25"/>
    </row>
    <row r="54" spans="1:17" s="29" customFormat="1" ht="12.6" customHeight="1" x14ac:dyDescent="0.2">
      <c r="A54" s="61" t="s">
        <v>54</v>
      </c>
      <c r="B54" s="66">
        <v>4</v>
      </c>
      <c r="C54" s="1" t="s">
        <v>14</v>
      </c>
      <c r="D54" s="3">
        <f t="shared" si="32"/>
        <v>15</v>
      </c>
      <c r="E54" s="67">
        <v>5</v>
      </c>
      <c r="F54" s="68">
        <v>3</v>
      </c>
      <c r="G54" s="68">
        <v>7</v>
      </c>
      <c r="H54" s="3"/>
      <c r="I54" s="40">
        <f t="shared" si="33"/>
        <v>0.5</v>
      </c>
      <c r="J54" s="41">
        <f t="shared" si="34"/>
        <v>1</v>
      </c>
      <c r="K54" s="27"/>
      <c r="L54" s="28"/>
      <c r="M54" s="28"/>
      <c r="O54" s="28"/>
      <c r="P54" s="28"/>
      <c r="Q54" s="26"/>
    </row>
    <row r="55" spans="1:17" s="26" customFormat="1" ht="12.6" customHeight="1" x14ac:dyDescent="0.25">
      <c r="A55" s="146" t="s">
        <v>89</v>
      </c>
      <c r="B55" s="73">
        <v>1</v>
      </c>
      <c r="C55" s="99" t="s">
        <v>14</v>
      </c>
      <c r="D55" s="45">
        <f t="shared" si="32"/>
        <v>15</v>
      </c>
      <c r="E55" s="45">
        <v>15</v>
      </c>
      <c r="F55" s="45"/>
      <c r="G55" s="98"/>
      <c r="H55" s="45"/>
      <c r="I55" s="40">
        <f t="shared" si="33"/>
        <v>1.5</v>
      </c>
      <c r="J55" s="41">
        <f t="shared" si="34"/>
        <v>0</v>
      </c>
      <c r="K55" s="24"/>
      <c r="L55" s="25"/>
      <c r="M55" s="25"/>
      <c r="O55" s="25"/>
      <c r="P55" s="25"/>
    </row>
    <row r="56" spans="1:17" s="26" customFormat="1" ht="12.6" customHeight="1" x14ac:dyDescent="0.25">
      <c r="A56" s="61" t="s">
        <v>74</v>
      </c>
      <c r="B56" s="66">
        <v>4</v>
      </c>
      <c r="C56" s="2" t="s">
        <v>14</v>
      </c>
      <c r="D56" s="3">
        <f t="shared" si="32"/>
        <v>45</v>
      </c>
      <c r="E56" s="3">
        <v>10</v>
      </c>
      <c r="F56" s="3">
        <v>12</v>
      </c>
      <c r="G56" s="4">
        <v>23</v>
      </c>
      <c r="H56" s="3"/>
      <c r="I56" s="40">
        <f t="shared" si="33"/>
        <v>1</v>
      </c>
      <c r="J56" s="41">
        <f t="shared" si="34"/>
        <v>3.5</v>
      </c>
      <c r="K56" s="24"/>
      <c r="L56" s="25"/>
      <c r="M56" s="25"/>
      <c r="O56" s="25"/>
      <c r="P56" s="25"/>
    </row>
    <row r="57" spans="1:17" s="26" customFormat="1" ht="12.6" customHeight="1" x14ac:dyDescent="0.25">
      <c r="A57" s="141" t="s">
        <v>15</v>
      </c>
      <c r="B57" s="132">
        <f>SUM(B50:B56)</f>
        <v>24</v>
      </c>
      <c r="C57" s="103">
        <f>COUNTIF(C48:C56,"e")</f>
        <v>2</v>
      </c>
      <c r="D57" s="104">
        <f t="shared" ref="D57:J57" si="35">SUM(D50:D56)</f>
        <v>200</v>
      </c>
      <c r="E57" s="104">
        <f t="shared" si="35"/>
        <v>60</v>
      </c>
      <c r="F57" s="104">
        <f t="shared" si="35"/>
        <v>47</v>
      </c>
      <c r="G57" s="104">
        <f t="shared" si="35"/>
        <v>93</v>
      </c>
      <c r="H57" s="104">
        <f t="shared" si="35"/>
        <v>0</v>
      </c>
      <c r="I57" s="105">
        <f t="shared" si="35"/>
        <v>6</v>
      </c>
      <c r="J57" s="105">
        <f t="shared" si="35"/>
        <v>14</v>
      </c>
      <c r="K57" s="24"/>
      <c r="L57" s="25"/>
      <c r="M57" s="25"/>
      <c r="O57" s="25"/>
      <c r="P57" s="25"/>
    </row>
    <row r="58" spans="1:17" s="26" customFormat="1" ht="12.6" customHeight="1" x14ac:dyDescent="0.25">
      <c r="A58" s="125" t="s">
        <v>25</v>
      </c>
      <c r="B58" s="176" t="s">
        <v>32</v>
      </c>
      <c r="C58" s="177"/>
      <c r="D58" s="177"/>
      <c r="E58" s="177"/>
      <c r="F58" s="177"/>
      <c r="G58" s="177"/>
      <c r="H58" s="178"/>
      <c r="I58" s="112">
        <v>10</v>
      </c>
      <c r="J58" s="112">
        <v>10</v>
      </c>
      <c r="K58" s="24"/>
      <c r="L58" s="25"/>
      <c r="M58" s="25"/>
      <c r="O58" s="25"/>
      <c r="P58" s="25"/>
    </row>
    <row r="59" spans="1:17" s="29" customFormat="1" ht="12.6" customHeight="1" x14ac:dyDescent="0.2">
      <c r="A59" s="95" t="s">
        <v>51</v>
      </c>
      <c r="B59" s="73">
        <v>4</v>
      </c>
      <c r="C59" s="50" t="s">
        <v>13</v>
      </c>
      <c r="D59" s="45">
        <f t="shared" ref="D59:D65" si="36">SUM(E59:H59)</f>
        <v>45</v>
      </c>
      <c r="E59" s="45">
        <v>15</v>
      </c>
      <c r="F59" s="45">
        <v>10</v>
      </c>
      <c r="G59" s="98">
        <v>20</v>
      </c>
      <c r="H59" s="45"/>
      <c r="I59" s="46">
        <f t="shared" ref="I59:I66" si="37">E59/10</f>
        <v>1.5</v>
      </c>
      <c r="J59" s="47">
        <f t="shared" ref="J59:J66" si="38">(F59+G59+H59)/10</f>
        <v>3</v>
      </c>
      <c r="K59" s="27"/>
      <c r="L59" s="28"/>
      <c r="M59" s="28"/>
      <c r="O59" s="28"/>
      <c r="P59" s="28"/>
    </row>
    <row r="60" spans="1:17" s="29" customFormat="1" ht="12.6" customHeight="1" x14ac:dyDescent="0.2">
      <c r="A60" s="95" t="s">
        <v>52</v>
      </c>
      <c r="B60" s="73">
        <v>3</v>
      </c>
      <c r="C60" s="50" t="s">
        <v>14</v>
      </c>
      <c r="D60" s="45">
        <f t="shared" si="36"/>
        <v>45</v>
      </c>
      <c r="E60" s="91">
        <v>30</v>
      </c>
      <c r="F60" s="89">
        <v>5</v>
      </c>
      <c r="G60" s="89">
        <v>10</v>
      </c>
      <c r="H60" s="45"/>
      <c r="I60" s="46">
        <f t="shared" si="37"/>
        <v>3</v>
      </c>
      <c r="J60" s="47">
        <f t="shared" si="38"/>
        <v>1.5</v>
      </c>
      <c r="K60" s="27"/>
      <c r="L60" s="28"/>
      <c r="M60" s="28"/>
      <c r="O60" s="28"/>
      <c r="P60" s="28"/>
    </row>
    <row r="61" spans="1:17" s="29" customFormat="1" ht="12.6" customHeight="1" x14ac:dyDescent="0.2">
      <c r="A61" s="95" t="s">
        <v>55</v>
      </c>
      <c r="B61" s="73">
        <v>5</v>
      </c>
      <c r="C61" s="50" t="s">
        <v>13</v>
      </c>
      <c r="D61" s="45">
        <f t="shared" si="36"/>
        <v>20</v>
      </c>
      <c r="E61" s="73">
        <v>5</v>
      </c>
      <c r="F61" s="89">
        <v>5</v>
      </c>
      <c r="G61" s="90">
        <v>10</v>
      </c>
      <c r="H61" s="45"/>
      <c r="I61" s="46">
        <f t="shared" si="37"/>
        <v>0.5</v>
      </c>
      <c r="J61" s="47">
        <f t="shared" si="38"/>
        <v>1.5</v>
      </c>
      <c r="K61" s="27"/>
      <c r="L61" s="28"/>
      <c r="M61" s="28"/>
      <c r="O61" s="28"/>
      <c r="P61" s="28"/>
    </row>
    <row r="62" spans="1:17" s="29" customFormat="1" ht="12.6" customHeight="1" x14ac:dyDescent="0.2">
      <c r="A62" s="95" t="s">
        <v>56</v>
      </c>
      <c r="B62" s="73">
        <v>3</v>
      </c>
      <c r="C62" s="50" t="s">
        <v>14</v>
      </c>
      <c r="D62" s="45">
        <f t="shared" si="36"/>
        <v>20</v>
      </c>
      <c r="E62" s="73">
        <v>5</v>
      </c>
      <c r="F62" s="89">
        <v>5</v>
      </c>
      <c r="G62" s="90">
        <v>10</v>
      </c>
      <c r="H62" s="45"/>
      <c r="I62" s="46">
        <f t="shared" si="37"/>
        <v>0.5</v>
      </c>
      <c r="J62" s="47">
        <f t="shared" si="38"/>
        <v>1.5</v>
      </c>
      <c r="K62" s="27"/>
      <c r="L62" s="28"/>
      <c r="M62" s="28"/>
      <c r="O62" s="28"/>
      <c r="P62" s="28"/>
    </row>
    <row r="63" spans="1:17" s="29" customFormat="1" ht="12.6" customHeight="1" x14ac:dyDescent="0.2">
      <c r="A63" s="61" t="s">
        <v>57</v>
      </c>
      <c r="B63" s="70">
        <v>5</v>
      </c>
      <c r="C63" s="34" t="s">
        <v>14</v>
      </c>
      <c r="D63" s="45">
        <f t="shared" si="36"/>
        <v>15</v>
      </c>
      <c r="E63" s="96">
        <v>5</v>
      </c>
      <c r="F63" s="72">
        <v>3</v>
      </c>
      <c r="G63" s="97">
        <v>7</v>
      </c>
      <c r="H63" s="35"/>
      <c r="I63" s="46">
        <f t="shared" si="37"/>
        <v>0.5</v>
      </c>
      <c r="J63" s="47">
        <f t="shared" si="38"/>
        <v>1</v>
      </c>
      <c r="K63" s="27"/>
      <c r="L63" s="28"/>
      <c r="M63" s="28"/>
      <c r="O63" s="28"/>
      <c r="P63" s="28"/>
    </row>
    <row r="64" spans="1:17" s="29" customFormat="1" ht="12.6" customHeight="1" x14ac:dyDescent="0.2">
      <c r="A64" s="61" t="s">
        <v>61</v>
      </c>
      <c r="B64" s="66">
        <v>4</v>
      </c>
      <c r="C64" s="2" t="s">
        <v>13</v>
      </c>
      <c r="D64" s="45">
        <f t="shared" si="36"/>
        <v>20</v>
      </c>
      <c r="E64" s="75">
        <v>5</v>
      </c>
      <c r="F64" s="63">
        <v>5</v>
      </c>
      <c r="G64" s="76">
        <v>10</v>
      </c>
      <c r="H64" s="3"/>
      <c r="I64" s="46">
        <f t="shared" si="37"/>
        <v>0.5</v>
      </c>
      <c r="J64" s="47">
        <f t="shared" si="38"/>
        <v>1.5</v>
      </c>
      <c r="K64" s="27"/>
      <c r="L64" s="28"/>
      <c r="M64" s="28"/>
      <c r="O64" s="28"/>
      <c r="P64" s="28"/>
    </row>
    <row r="65" spans="1:16" s="79" customFormat="1" x14ac:dyDescent="0.2">
      <c r="A65" s="61" t="s">
        <v>53</v>
      </c>
      <c r="B65" s="66">
        <v>2</v>
      </c>
      <c r="C65" s="2" t="s">
        <v>14</v>
      </c>
      <c r="D65" s="45">
        <f t="shared" si="36"/>
        <v>15</v>
      </c>
      <c r="E65" s="73">
        <v>5</v>
      </c>
      <c r="F65" s="68">
        <v>3</v>
      </c>
      <c r="G65" s="74">
        <v>7</v>
      </c>
      <c r="H65" s="3"/>
      <c r="I65" s="46">
        <f t="shared" si="37"/>
        <v>0.5</v>
      </c>
      <c r="J65" s="47">
        <f t="shared" si="38"/>
        <v>1</v>
      </c>
      <c r="K65" s="77"/>
      <c r="L65" s="78"/>
      <c r="M65" s="78"/>
      <c r="O65" s="78"/>
      <c r="P65" s="78"/>
    </row>
    <row r="66" spans="1:16" s="79" customFormat="1" x14ac:dyDescent="0.2">
      <c r="A66" s="61" t="s">
        <v>58</v>
      </c>
      <c r="B66" s="66">
        <v>5</v>
      </c>
      <c r="C66" s="2" t="s">
        <v>13</v>
      </c>
      <c r="D66" s="3"/>
      <c r="E66" s="3"/>
      <c r="F66" s="3"/>
      <c r="G66" s="4"/>
      <c r="H66" s="3"/>
      <c r="I66" s="46">
        <f t="shared" si="37"/>
        <v>0</v>
      </c>
      <c r="J66" s="47">
        <f t="shared" si="38"/>
        <v>0</v>
      </c>
      <c r="K66" s="77"/>
      <c r="L66" s="78"/>
      <c r="M66" s="78"/>
      <c r="O66" s="78"/>
      <c r="P66" s="78"/>
    </row>
    <row r="67" spans="1:16" s="79" customFormat="1" x14ac:dyDescent="0.2">
      <c r="A67" s="141" t="s">
        <v>15</v>
      </c>
      <c r="B67" s="132">
        <f>SUM(B59:B66)</f>
        <v>31</v>
      </c>
      <c r="C67" s="103">
        <f>COUNTIF(C59:C66,"e")</f>
        <v>4</v>
      </c>
      <c r="D67" s="104">
        <f t="shared" ref="D67:J67" si="39">SUM(D59:D66)</f>
        <v>180</v>
      </c>
      <c r="E67" s="104">
        <f t="shared" ref="E67" si="40">SUM(E59:E66)</f>
        <v>70</v>
      </c>
      <c r="F67" s="104">
        <f t="shared" ref="F67" si="41">SUM(F59:F66)</f>
        <v>36</v>
      </c>
      <c r="G67" s="104">
        <f t="shared" ref="G67" si="42">SUM(G59:G66)</f>
        <v>74</v>
      </c>
      <c r="H67" s="104">
        <f t="shared" ref="H67" si="43">SUM(H59:H66)</f>
        <v>0</v>
      </c>
      <c r="I67" s="105">
        <f t="shared" si="39"/>
        <v>7</v>
      </c>
      <c r="J67" s="105">
        <f t="shared" si="39"/>
        <v>11</v>
      </c>
      <c r="K67" s="77"/>
      <c r="L67" s="78"/>
      <c r="M67" s="78"/>
      <c r="O67" s="78"/>
      <c r="P67" s="78"/>
    </row>
    <row r="68" spans="1:16" s="26" customFormat="1" ht="12.6" customHeight="1" x14ac:dyDescent="0.25">
      <c r="A68" s="125" t="s">
        <v>26</v>
      </c>
      <c r="B68" s="176" t="s">
        <v>32</v>
      </c>
      <c r="C68" s="177"/>
      <c r="D68" s="177"/>
      <c r="E68" s="177"/>
      <c r="F68" s="177"/>
      <c r="G68" s="177"/>
      <c r="H68" s="178"/>
      <c r="I68" s="112">
        <v>10</v>
      </c>
      <c r="J68" s="112">
        <v>10</v>
      </c>
      <c r="K68" s="24"/>
      <c r="L68" s="25"/>
      <c r="M68" s="25"/>
      <c r="O68" s="25"/>
      <c r="P68" s="25"/>
    </row>
    <row r="69" spans="1:16" s="29" customFormat="1" ht="12.6" customHeight="1" x14ac:dyDescent="0.2">
      <c r="A69" s="61" t="s">
        <v>77</v>
      </c>
      <c r="B69" s="66">
        <v>6</v>
      </c>
      <c r="C69" s="2" t="s">
        <v>13</v>
      </c>
      <c r="D69" s="3">
        <f>SUM(E69:H69)</f>
        <v>20</v>
      </c>
      <c r="E69" s="73">
        <v>5</v>
      </c>
      <c r="F69" s="68">
        <v>5</v>
      </c>
      <c r="G69" s="74">
        <v>10</v>
      </c>
      <c r="H69" s="3"/>
      <c r="I69" s="43">
        <f>E69/10</f>
        <v>0.5</v>
      </c>
      <c r="J69" s="42">
        <f>(F69+G69+H69)/10</f>
        <v>1.5</v>
      </c>
      <c r="K69" s="27"/>
      <c r="L69" s="28"/>
      <c r="M69" s="28"/>
      <c r="O69" s="28"/>
      <c r="P69" s="28"/>
    </row>
    <row r="70" spans="1:16" s="26" customFormat="1" ht="12.6" customHeight="1" x14ac:dyDescent="0.25">
      <c r="A70" s="61" t="s">
        <v>59</v>
      </c>
      <c r="B70" s="66">
        <v>4</v>
      </c>
      <c r="C70" s="1" t="s">
        <v>13</v>
      </c>
      <c r="D70" s="3">
        <f t="shared" ref="D70:D78" si="44">SUM(E70:H70)</f>
        <v>15</v>
      </c>
      <c r="E70" s="75">
        <v>5</v>
      </c>
      <c r="F70" s="63">
        <v>3</v>
      </c>
      <c r="G70" s="76">
        <v>7</v>
      </c>
      <c r="H70" s="3"/>
      <c r="I70" s="43">
        <f t="shared" ref="I70:I78" si="45">E70/10</f>
        <v>0.5</v>
      </c>
      <c r="J70" s="42">
        <f t="shared" ref="J70:J78" si="46">(F70+G70+H70)/10</f>
        <v>1</v>
      </c>
      <c r="K70" s="24"/>
      <c r="L70" s="25"/>
      <c r="M70" s="25"/>
      <c r="O70" s="25"/>
      <c r="P70" s="25"/>
    </row>
    <row r="71" spans="1:16" s="29" customFormat="1" ht="12.6" customHeight="1" x14ac:dyDescent="0.2">
      <c r="A71" s="61" t="s">
        <v>60</v>
      </c>
      <c r="B71" s="66">
        <v>3</v>
      </c>
      <c r="C71" s="2" t="s">
        <v>14</v>
      </c>
      <c r="D71" s="3">
        <f t="shared" si="44"/>
        <v>20</v>
      </c>
      <c r="E71" s="75">
        <v>5</v>
      </c>
      <c r="F71" s="63">
        <v>5</v>
      </c>
      <c r="G71" s="76">
        <v>10</v>
      </c>
      <c r="H71" s="3"/>
      <c r="I71" s="43">
        <f t="shared" si="45"/>
        <v>0.5</v>
      </c>
      <c r="J71" s="42">
        <f t="shared" si="46"/>
        <v>1.5</v>
      </c>
      <c r="K71" s="27"/>
      <c r="L71" s="28"/>
      <c r="M71" s="28"/>
      <c r="O71" s="28"/>
      <c r="P71" s="28"/>
    </row>
    <row r="72" spans="1:16" s="29" customFormat="1" ht="12.6" customHeight="1" x14ac:dyDescent="0.2">
      <c r="A72" s="61" t="s">
        <v>62</v>
      </c>
      <c r="B72" s="66">
        <v>2</v>
      </c>
      <c r="C72" s="2" t="s">
        <v>14</v>
      </c>
      <c r="D72" s="3">
        <f t="shared" si="44"/>
        <v>20</v>
      </c>
      <c r="E72" s="75">
        <v>5</v>
      </c>
      <c r="F72" s="63">
        <v>5</v>
      </c>
      <c r="G72" s="76">
        <v>10</v>
      </c>
      <c r="H72" s="3"/>
      <c r="I72" s="43">
        <f t="shared" si="45"/>
        <v>0.5</v>
      </c>
      <c r="J72" s="42">
        <f t="shared" si="46"/>
        <v>1.5</v>
      </c>
      <c r="K72" s="27"/>
      <c r="L72" s="28"/>
      <c r="M72" s="28"/>
      <c r="O72" s="28"/>
      <c r="P72" s="28"/>
    </row>
    <row r="73" spans="1:16" s="29" customFormat="1" ht="12.6" customHeight="1" x14ac:dyDescent="0.2">
      <c r="A73" s="61" t="s">
        <v>63</v>
      </c>
      <c r="B73" s="66">
        <v>2</v>
      </c>
      <c r="C73" s="2" t="s">
        <v>14</v>
      </c>
      <c r="D73" s="3">
        <f t="shared" si="44"/>
        <v>20</v>
      </c>
      <c r="E73" s="75">
        <v>5</v>
      </c>
      <c r="F73" s="63">
        <v>5</v>
      </c>
      <c r="G73" s="76">
        <v>10</v>
      </c>
      <c r="H73" s="3"/>
      <c r="I73" s="43">
        <f t="shared" si="45"/>
        <v>0.5</v>
      </c>
      <c r="J73" s="42">
        <f t="shared" si="46"/>
        <v>1.5</v>
      </c>
      <c r="K73" s="27"/>
      <c r="L73" s="28"/>
      <c r="M73" s="28"/>
      <c r="O73" s="28"/>
      <c r="P73" s="28"/>
    </row>
    <row r="74" spans="1:16" s="79" customFormat="1" x14ac:dyDescent="0.2">
      <c r="A74" s="61" t="s">
        <v>64</v>
      </c>
      <c r="B74" s="80">
        <v>5</v>
      </c>
      <c r="C74" s="48" t="s">
        <v>13</v>
      </c>
      <c r="D74" s="3">
        <f t="shared" si="44"/>
        <v>30</v>
      </c>
      <c r="E74" s="81">
        <v>10</v>
      </c>
      <c r="F74" s="82">
        <v>7</v>
      </c>
      <c r="G74" s="83">
        <v>13</v>
      </c>
      <c r="H74" s="49"/>
      <c r="I74" s="43">
        <f t="shared" si="45"/>
        <v>1</v>
      </c>
      <c r="J74" s="42">
        <f t="shared" si="46"/>
        <v>2</v>
      </c>
      <c r="K74" s="77"/>
      <c r="L74" s="78"/>
      <c r="M74" s="78"/>
      <c r="O74" s="78"/>
      <c r="P74" s="78"/>
    </row>
    <row r="75" spans="1:16" s="79" customFormat="1" x14ac:dyDescent="0.2">
      <c r="A75" s="61" t="s">
        <v>65</v>
      </c>
      <c r="B75" s="73">
        <v>4</v>
      </c>
      <c r="C75" s="50" t="s">
        <v>13</v>
      </c>
      <c r="D75" s="3">
        <f t="shared" si="44"/>
        <v>20</v>
      </c>
      <c r="E75" s="84">
        <v>5</v>
      </c>
      <c r="F75" s="65">
        <v>5</v>
      </c>
      <c r="G75" s="85">
        <v>10</v>
      </c>
      <c r="H75" s="45"/>
      <c r="I75" s="43">
        <f t="shared" si="45"/>
        <v>0.5</v>
      </c>
      <c r="J75" s="42">
        <f t="shared" si="46"/>
        <v>1.5</v>
      </c>
      <c r="K75" s="77"/>
      <c r="L75" s="78"/>
      <c r="M75" s="78"/>
      <c r="O75" s="78"/>
      <c r="P75" s="78"/>
    </row>
    <row r="76" spans="1:16" s="79" customFormat="1" x14ac:dyDescent="0.2">
      <c r="A76" s="61" t="s">
        <v>70</v>
      </c>
      <c r="B76" s="73">
        <v>2</v>
      </c>
      <c r="C76" s="50" t="s">
        <v>14</v>
      </c>
      <c r="D76" s="3">
        <f t="shared" si="44"/>
        <v>5</v>
      </c>
      <c r="E76" s="84">
        <v>5</v>
      </c>
      <c r="F76" s="65"/>
      <c r="G76" s="85"/>
      <c r="H76" s="45"/>
      <c r="I76" s="43">
        <f t="shared" si="45"/>
        <v>0.5</v>
      </c>
      <c r="J76" s="42">
        <f t="shared" si="46"/>
        <v>0</v>
      </c>
      <c r="K76" s="77"/>
      <c r="L76" s="78"/>
      <c r="M76" s="78"/>
      <c r="O76" s="78"/>
      <c r="P76" s="78"/>
    </row>
    <row r="77" spans="1:16" s="79" customFormat="1" x14ac:dyDescent="0.2">
      <c r="A77" s="61" t="s">
        <v>66</v>
      </c>
      <c r="B77" s="73">
        <v>3</v>
      </c>
      <c r="C77" s="50" t="s">
        <v>14</v>
      </c>
      <c r="D77" s="3">
        <f t="shared" si="44"/>
        <v>20</v>
      </c>
      <c r="E77" s="84">
        <v>5</v>
      </c>
      <c r="F77" s="65">
        <v>5</v>
      </c>
      <c r="G77" s="65">
        <v>10</v>
      </c>
      <c r="H77" s="45"/>
      <c r="I77" s="43">
        <f t="shared" si="45"/>
        <v>0.5</v>
      </c>
      <c r="J77" s="42">
        <f t="shared" si="46"/>
        <v>1.5</v>
      </c>
      <c r="K77" s="77"/>
      <c r="L77" s="78"/>
      <c r="M77" s="78"/>
      <c r="O77" s="78"/>
      <c r="P77" s="78"/>
    </row>
    <row r="78" spans="1:16" s="79" customFormat="1" x14ac:dyDescent="0.2">
      <c r="A78" s="61" t="s">
        <v>93</v>
      </c>
      <c r="B78" s="70">
        <v>1</v>
      </c>
      <c r="C78" s="34" t="s">
        <v>14</v>
      </c>
      <c r="D78" s="3">
        <f t="shared" si="44"/>
        <v>10</v>
      </c>
      <c r="E78" s="86"/>
      <c r="F78" s="62"/>
      <c r="G78" s="87">
        <v>10</v>
      </c>
      <c r="H78" s="35"/>
      <c r="I78" s="43">
        <f t="shared" si="45"/>
        <v>0</v>
      </c>
      <c r="J78" s="42">
        <f t="shared" si="46"/>
        <v>1</v>
      </c>
      <c r="K78" s="77"/>
      <c r="L78" s="78"/>
      <c r="M78" s="78"/>
      <c r="O78" s="78"/>
      <c r="P78" s="78"/>
    </row>
    <row r="79" spans="1:16" s="79" customFormat="1" x14ac:dyDescent="0.2">
      <c r="A79" s="141" t="s">
        <v>15</v>
      </c>
      <c r="B79" s="132">
        <f>SUM(B69:B78)</f>
        <v>32</v>
      </c>
      <c r="C79" s="132">
        <f>SUM(C64:C78)</f>
        <v>4</v>
      </c>
      <c r="D79" s="132">
        <f t="shared" ref="D79:J79" si="47">SUM(D69:D78)</f>
        <v>180</v>
      </c>
      <c r="E79" s="132">
        <f t="shared" si="47"/>
        <v>50</v>
      </c>
      <c r="F79" s="132">
        <f t="shared" si="47"/>
        <v>40</v>
      </c>
      <c r="G79" s="132">
        <f t="shared" si="47"/>
        <v>90</v>
      </c>
      <c r="H79" s="132">
        <f t="shared" si="47"/>
        <v>0</v>
      </c>
      <c r="I79" s="106">
        <f t="shared" si="47"/>
        <v>5</v>
      </c>
      <c r="J79" s="106">
        <f t="shared" si="47"/>
        <v>13</v>
      </c>
      <c r="K79" s="77"/>
      <c r="L79" s="78"/>
      <c r="M79" s="78"/>
      <c r="O79" s="78"/>
      <c r="P79" s="78"/>
    </row>
    <row r="80" spans="1:16" s="79" customFormat="1" x14ac:dyDescent="0.2">
      <c r="A80" s="125" t="s">
        <v>29</v>
      </c>
      <c r="B80" s="176" t="s">
        <v>32</v>
      </c>
      <c r="C80" s="177"/>
      <c r="D80" s="177"/>
      <c r="E80" s="177"/>
      <c r="F80" s="177"/>
      <c r="G80" s="177"/>
      <c r="H80" s="178"/>
      <c r="I80" s="112">
        <v>5</v>
      </c>
      <c r="J80" s="112">
        <v>5</v>
      </c>
      <c r="K80" s="77"/>
      <c r="L80" s="78"/>
      <c r="M80" s="78"/>
      <c r="O80" s="78"/>
      <c r="P80" s="78"/>
    </row>
    <row r="81" spans="1:16" s="79" customFormat="1" x14ac:dyDescent="0.2">
      <c r="A81" s="172" t="s">
        <v>94</v>
      </c>
      <c r="B81" s="66">
        <v>4</v>
      </c>
      <c r="C81" s="44" t="s">
        <v>14</v>
      </c>
      <c r="D81" s="45">
        <f>SUM(E81:H81)</f>
        <v>15</v>
      </c>
      <c r="E81" s="88">
        <v>5</v>
      </c>
      <c r="F81" s="89">
        <v>3</v>
      </c>
      <c r="G81" s="90">
        <v>7</v>
      </c>
      <c r="H81" s="45"/>
      <c r="I81" s="46">
        <f>E81/5</f>
        <v>1</v>
      </c>
      <c r="J81" s="47">
        <f>(F81+G81+H81)/5</f>
        <v>2</v>
      </c>
      <c r="K81" s="77"/>
      <c r="L81" s="78"/>
      <c r="M81" s="78"/>
      <c r="O81" s="78"/>
      <c r="P81" s="78"/>
    </row>
    <row r="82" spans="1:16" s="79" customFormat="1" x14ac:dyDescent="0.2">
      <c r="A82" s="61" t="s">
        <v>67</v>
      </c>
      <c r="B82" s="66">
        <v>5</v>
      </c>
      <c r="C82" s="44" t="s">
        <v>13</v>
      </c>
      <c r="D82" s="45">
        <f>SUM(E82:H82)</f>
        <v>20</v>
      </c>
      <c r="E82" s="91">
        <v>5</v>
      </c>
      <c r="F82" s="91">
        <v>5</v>
      </c>
      <c r="G82" s="91">
        <v>10</v>
      </c>
      <c r="H82" s="45"/>
      <c r="I82" s="46">
        <f>E82/5</f>
        <v>1</v>
      </c>
      <c r="J82" s="47">
        <f>(F82+G82+H82)/5</f>
        <v>3</v>
      </c>
      <c r="K82" s="77"/>
      <c r="L82" s="78"/>
      <c r="M82" s="78"/>
      <c r="O82" s="78"/>
      <c r="P82" s="78"/>
    </row>
    <row r="83" spans="1:16" s="79" customFormat="1" x14ac:dyDescent="0.2">
      <c r="A83" s="61" t="s">
        <v>68</v>
      </c>
      <c r="B83" s="66">
        <v>4</v>
      </c>
      <c r="C83" s="2" t="s">
        <v>14</v>
      </c>
      <c r="D83" s="35">
        <f>SUM(E83:H83)</f>
        <v>15</v>
      </c>
      <c r="E83" s="71">
        <v>5</v>
      </c>
      <c r="F83" s="71">
        <v>3</v>
      </c>
      <c r="G83" s="71">
        <v>7</v>
      </c>
      <c r="H83" s="35"/>
      <c r="I83" s="46">
        <f>E83/5</f>
        <v>1</v>
      </c>
      <c r="J83" s="47">
        <f>(F83+G83+H83)/5</f>
        <v>2</v>
      </c>
      <c r="K83" s="77"/>
      <c r="L83" s="78"/>
      <c r="M83" s="78"/>
      <c r="O83" s="78"/>
      <c r="P83" s="78"/>
    </row>
    <row r="84" spans="1:16" s="79" customFormat="1" x14ac:dyDescent="0.2">
      <c r="A84" s="61" t="s">
        <v>69</v>
      </c>
      <c r="B84" s="66">
        <v>4</v>
      </c>
      <c r="C84" s="2" t="s">
        <v>14</v>
      </c>
      <c r="D84" s="3">
        <f>SUM(E84:H84)</f>
        <v>20</v>
      </c>
      <c r="E84" s="92">
        <v>5</v>
      </c>
      <c r="F84" s="92">
        <v>5</v>
      </c>
      <c r="G84" s="92">
        <v>10</v>
      </c>
      <c r="H84" s="3"/>
      <c r="I84" s="46">
        <f>E84/5</f>
        <v>1</v>
      </c>
      <c r="J84" s="47">
        <f>(F84+G84+H84)/5</f>
        <v>3</v>
      </c>
      <c r="K84" s="77"/>
      <c r="L84" s="78"/>
      <c r="M84" s="78"/>
      <c r="O84" s="78"/>
      <c r="P84" s="78"/>
    </row>
    <row r="85" spans="1:16" s="79" customFormat="1" x14ac:dyDescent="0.2">
      <c r="A85" s="61" t="s">
        <v>75</v>
      </c>
      <c r="B85" s="66">
        <v>3</v>
      </c>
      <c r="C85" s="2" t="s">
        <v>14</v>
      </c>
      <c r="D85" s="3">
        <f>SUM(E85:H85)</f>
        <v>20</v>
      </c>
      <c r="E85" s="3">
        <v>0</v>
      </c>
      <c r="F85" s="3"/>
      <c r="G85" s="3">
        <v>20</v>
      </c>
      <c r="H85" s="3"/>
      <c r="I85" s="46">
        <f>E85/5</f>
        <v>0</v>
      </c>
      <c r="J85" s="47">
        <f>(F85+G85+H85)/5</f>
        <v>4</v>
      </c>
      <c r="K85" s="77"/>
      <c r="L85" s="78"/>
      <c r="M85" s="78"/>
      <c r="O85" s="78"/>
      <c r="P85" s="78"/>
    </row>
    <row r="86" spans="1:16" s="79" customFormat="1" x14ac:dyDescent="0.2">
      <c r="A86" s="61" t="s">
        <v>86</v>
      </c>
      <c r="B86" s="66">
        <v>8</v>
      </c>
      <c r="C86" s="2" t="s">
        <v>13</v>
      </c>
      <c r="D86" s="3"/>
      <c r="E86" s="3"/>
      <c r="F86" s="3"/>
      <c r="G86" s="3"/>
      <c r="H86" s="3"/>
      <c r="I86" s="43"/>
      <c r="J86" s="42"/>
      <c r="K86" s="77"/>
      <c r="L86" s="78"/>
      <c r="M86" s="78"/>
      <c r="O86" s="78"/>
      <c r="P86" s="78"/>
    </row>
    <row r="87" spans="1:16" x14ac:dyDescent="0.2">
      <c r="A87" s="141" t="s">
        <v>15</v>
      </c>
      <c r="B87" s="132">
        <f>SUM(B81:B86)</f>
        <v>28</v>
      </c>
      <c r="C87" s="103">
        <f>COUNTIF(C81:C86,"e")</f>
        <v>2</v>
      </c>
      <c r="D87" s="104">
        <f t="shared" ref="D87:J87" si="48">SUM(D81:D86)</f>
        <v>90</v>
      </c>
      <c r="E87" s="104">
        <f t="shared" si="48"/>
        <v>20</v>
      </c>
      <c r="F87" s="104">
        <f t="shared" si="48"/>
        <v>16</v>
      </c>
      <c r="G87" s="104">
        <f t="shared" si="48"/>
        <v>54</v>
      </c>
      <c r="H87" s="104">
        <f t="shared" si="48"/>
        <v>0</v>
      </c>
      <c r="I87" s="145">
        <f t="shared" si="48"/>
        <v>4</v>
      </c>
      <c r="J87" s="145">
        <f t="shared" si="48"/>
        <v>14</v>
      </c>
    </row>
    <row r="88" spans="1:16" x14ac:dyDescent="0.2">
      <c r="A88" s="142" t="s">
        <v>30</v>
      </c>
      <c r="B88" s="132">
        <f t="shared" ref="B88:G88" si="49">B57+B67+B87+B79</f>
        <v>115</v>
      </c>
      <c r="C88" s="132">
        <f t="shared" si="49"/>
        <v>12</v>
      </c>
      <c r="D88" s="132">
        <f t="shared" si="49"/>
        <v>650</v>
      </c>
      <c r="E88" s="132">
        <f t="shared" si="49"/>
        <v>200</v>
      </c>
      <c r="F88" s="132">
        <f t="shared" si="49"/>
        <v>139</v>
      </c>
      <c r="G88" s="132">
        <f t="shared" si="49"/>
        <v>311</v>
      </c>
      <c r="H88" s="143"/>
      <c r="I88" s="32"/>
      <c r="J88" s="33"/>
    </row>
    <row r="89" spans="1:16" x14ac:dyDescent="0.2">
      <c r="A89" s="144" t="s">
        <v>31</v>
      </c>
      <c r="B89" s="134">
        <f>B13+B22+B31+B40+B57+B67+B79+B87</f>
        <v>210</v>
      </c>
      <c r="C89" s="132">
        <f>C87+C79+C67+C57+C40+C31+C22+C13</f>
        <v>20</v>
      </c>
      <c r="D89" s="132">
        <f>D13+D22+D31+D40+D57+D67+D79+D87</f>
        <v>1440</v>
      </c>
      <c r="E89" s="132">
        <f>E13+E22+E31+E40+E57+E67+E79+E87</f>
        <v>525</v>
      </c>
      <c r="F89" s="132">
        <f>F13+F22+F31+F40+F57+F67+F79+F87</f>
        <v>295</v>
      </c>
      <c r="G89" s="132">
        <f>G13+G22+G31+G40+G57+G67+G79+G87</f>
        <v>620</v>
      </c>
      <c r="H89" s="132">
        <f>H13+H22+H31+H40+H57+H67+H87</f>
        <v>0</v>
      </c>
      <c r="I89" s="16"/>
      <c r="J89" s="16"/>
    </row>
    <row r="90" spans="1:16" x14ac:dyDescent="0.2">
      <c r="A90" s="126" t="s">
        <v>18</v>
      </c>
      <c r="B90" s="114"/>
      <c r="C90" s="36"/>
      <c r="D90" s="115"/>
      <c r="E90" s="30">
        <f>(E89/D89)*100</f>
        <v>36.458333333333329</v>
      </c>
      <c r="F90" s="30">
        <f>(F89/D89)*100</f>
        <v>20.486111111111111</v>
      </c>
      <c r="G90" s="30">
        <f>(G89/D89)*100</f>
        <v>43.055555555555557</v>
      </c>
      <c r="H90" s="30">
        <f>(H89/D89)*100</f>
        <v>0</v>
      </c>
      <c r="I90" s="18"/>
      <c r="J90" s="116"/>
    </row>
    <row r="91" spans="1:16" x14ac:dyDescent="0.2">
      <c r="A91" s="55" t="s">
        <v>90</v>
      </c>
      <c r="J91" s="57"/>
    </row>
    <row r="92" spans="1:16" x14ac:dyDescent="0.2">
      <c r="A92" s="55" t="s">
        <v>92</v>
      </c>
      <c r="J92" s="57"/>
    </row>
    <row r="93" spans="1:16" x14ac:dyDescent="0.2">
      <c r="A93" s="55" t="s">
        <v>98</v>
      </c>
      <c r="J93" s="57"/>
    </row>
    <row r="94" spans="1:16" x14ac:dyDescent="0.2">
      <c r="J94" s="57"/>
    </row>
    <row r="95" spans="1:16" x14ac:dyDescent="0.2">
      <c r="A95" s="175" t="s">
        <v>94</v>
      </c>
      <c r="J95" s="57"/>
    </row>
    <row r="96" spans="1:16" x14ac:dyDescent="0.2">
      <c r="A96" s="171" t="s">
        <v>95</v>
      </c>
      <c r="B96" s="66">
        <v>4</v>
      </c>
      <c r="C96" s="44" t="s">
        <v>14</v>
      </c>
      <c r="D96" s="45">
        <f t="shared" ref="D96:D99" si="50">SUM(E96:H96)</f>
        <v>15</v>
      </c>
      <c r="E96" s="88">
        <v>5</v>
      </c>
      <c r="F96" s="89">
        <v>3</v>
      </c>
      <c r="G96" s="90">
        <v>7</v>
      </c>
      <c r="H96" s="45"/>
      <c r="I96" s="46">
        <f t="shared" ref="I96:I99" si="51">E96/5</f>
        <v>1</v>
      </c>
      <c r="J96" s="47">
        <f t="shared" ref="J96:J99" si="52">(F96+G96+H96)/5</f>
        <v>2</v>
      </c>
    </row>
    <row r="97" spans="1:10" x14ac:dyDescent="0.2">
      <c r="A97" s="173" t="s">
        <v>96</v>
      </c>
      <c r="B97" s="66">
        <v>4</v>
      </c>
      <c r="C97" s="44" t="s">
        <v>14</v>
      </c>
      <c r="D97" s="45">
        <f t="shared" si="50"/>
        <v>15</v>
      </c>
      <c r="E97" s="88">
        <v>5</v>
      </c>
      <c r="F97" s="89">
        <v>3</v>
      </c>
      <c r="G97" s="90">
        <v>7</v>
      </c>
      <c r="H97" s="45"/>
      <c r="I97" s="46">
        <f t="shared" si="51"/>
        <v>1</v>
      </c>
      <c r="J97" s="47">
        <f t="shared" si="52"/>
        <v>2</v>
      </c>
    </row>
    <row r="98" spans="1:10" x14ac:dyDescent="0.2">
      <c r="A98" s="174" t="s">
        <v>97</v>
      </c>
      <c r="B98" s="66">
        <v>4</v>
      </c>
      <c r="C98" s="44" t="s">
        <v>14</v>
      </c>
      <c r="D98" s="45">
        <f t="shared" si="50"/>
        <v>15</v>
      </c>
      <c r="E98" s="88">
        <v>5</v>
      </c>
      <c r="F98" s="89">
        <v>3</v>
      </c>
      <c r="G98" s="90">
        <v>7</v>
      </c>
      <c r="H98" s="45"/>
      <c r="I98" s="46">
        <f t="shared" si="51"/>
        <v>1</v>
      </c>
      <c r="J98" s="47">
        <f t="shared" si="52"/>
        <v>2</v>
      </c>
    </row>
    <row r="99" spans="1:10" x14ac:dyDescent="0.2">
      <c r="A99" s="174" t="s">
        <v>99</v>
      </c>
      <c r="B99" s="66">
        <v>4</v>
      </c>
      <c r="C99" s="44" t="s">
        <v>14</v>
      </c>
      <c r="D99" s="45">
        <f t="shared" si="50"/>
        <v>15</v>
      </c>
      <c r="E99" s="88">
        <v>5</v>
      </c>
      <c r="F99" s="89">
        <v>3</v>
      </c>
      <c r="G99" s="90">
        <v>7</v>
      </c>
      <c r="H99" s="45"/>
      <c r="I99" s="46">
        <f t="shared" si="51"/>
        <v>1</v>
      </c>
      <c r="J99" s="47">
        <f t="shared" si="52"/>
        <v>2</v>
      </c>
    </row>
    <row r="100" spans="1:10" x14ac:dyDescent="0.2">
      <c r="J100" s="57"/>
    </row>
    <row r="101" spans="1:10" x14ac:dyDescent="0.2">
      <c r="J101" s="57"/>
    </row>
    <row r="102" spans="1:10" x14ac:dyDescent="0.2">
      <c r="J102" s="57"/>
    </row>
    <row r="103" spans="1:10" x14ac:dyDescent="0.2">
      <c r="J103" s="57"/>
    </row>
    <row r="104" spans="1:10" x14ac:dyDescent="0.2">
      <c r="J104" s="57"/>
    </row>
    <row r="105" spans="1:10" x14ac:dyDescent="0.2">
      <c r="J105" s="57"/>
    </row>
    <row r="106" spans="1:10" x14ac:dyDescent="0.2">
      <c r="J106" s="57"/>
    </row>
    <row r="107" spans="1:10" x14ac:dyDescent="0.2">
      <c r="J107" s="57"/>
    </row>
    <row r="108" spans="1:10" x14ac:dyDescent="0.2">
      <c r="J108" s="57"/>
    </row>
    <row r="109" spans="1:10" x14ac:dyDescent="0.2">
      <c r="J109" s="57"/>
    </row>
    <row r="110" spans="1:10" x14ac:dyDescent="0.2">
      <c r="J110" s="57"/>
    </row>
    <row r="111" spans="1:10" x14ac:dyDescent="0.2">
      <c r="J111" s="57"/>
    </row>
    <row r="112" spans="1:10" x14ac:dyDescent="0.2">
      <c r="J112" s="57"/>
    </row>
    <row r="113" spans="10:10" x14ac:dyDescent="0.2">
      <c r="J113" s="57"/>
    </row>
    <row r="114" spans="10:10" x14ac:dyDescent="0.2">
      <c r="J114" s="57"/>
    </row>
    <row r="115" spans="10:10" x14ac:dyDescent="0.2">
      <c r="J115" s="57"/>
    </row>
    <row r="116" spans="10:10" x14ac:dyDescent="0.2">
      <c r="J116" s="57"/>
    </row>
    <row r="117" spans="10:10" x14ac:dyDescent="0.2">
      <c r="J117" s="57"/>
    </row>
    <row r="118" spans="10:10" x14ac:dyDescent="0.2">
      <c r="J118" s="57"/>
    </row>
    <row r="119" spans="10:10" x14ac:dyDescent="0.2">
      <c r="J119" s="57"/>
    </row>
    <row r="120" spans="10:10" x14ac:dyDescent="0.2">
      <c r="J120" s="57"/>
    </row>
    <row r="121" spans="10:10" x14ac:dyDescent="0.2">
      <c r="J121" s="57"/>
    </row>
    <row r="122" spans="10:10" x14ac:dyDescent="0.2">
      <c r="J122" s="57"/>
    </row>
    <row r="123" spans="10:10" x14ac:dyDescent="0.2">
      <c r="J123" s="57"/>
    </row>
    <row r="124" spans="10:10" x14ac:dyDescent="0.2">
      <c r="J124" s="57"/>
    </row>
    <row r="125" spans="10:10" x14ac:dyDescent="0.2">
      <c r="J125" s="57"/>
    </row>
    <row r="126" spans="10:10" x14ac:dyDescent="0.2">
      <c r="J126" s="57"/>
    </row>
    <row r="127" spans="10:10" x14ac:dyDescent="0.2">
      <c r="J127" s="57"/>
    </row>
    <row r="128" spans="10:10" x14ac:dyDescent="0.2">
      <c r="J128" s="57"/>
    </row>
    <row r="129" spans="10:10" x14ac:dyDescent="0.2">
      <c r="J129" s="57"/>
    </row>
    <row r="130" spans="10:10" x14ac:dyDescent="0.2">
      <c r="J130" s="57"/>
    </row>
    <row r="131" spans="10:10" x14ac:dyDescent="0.2">
      <c r="J131" s="57"/>
    </row>
    <row r="132" spans="10:10" x14ac:dyDescent="0.2">
      <c r="J132" s="57"/>
    </row>
    <row r="133" spans="10:10" x14ac:dyDescent="0.2">
      <c r="J133" s="57"/>
    </row>
    <row r="134" spans="10:10" x14ac:dyDescent="0.2">
      <c r="J134" s="57"/>
    </row>
    <row r="135" spans="10:10" x14ac:dyDescent="0.2">
      <c r="J135" s="57"/>
    </row>
    <row r="136" spans="10:10" x14ac:dyDescent="0.2">
      <c r="J136" s="57"/>
    </row>
    <row r="137" spans="10:10" x14ac:dyDescent="0.2">
      <c r="J137" s="57"/>
    </row>
    <row r="138" spans="10:10" x14ac:dyDescent="0.2">
      <c r="J138" s="57"/>
    </row>
    <row r="139" spans="10:10" x14ac:dyDescent="0.2">
      <c r="J139" s="57"/>
    </row>
    <row r="140" spans="10:10" x14ac:dyDescent="0.2">
      <c r="J140" s="57"/>
    </row>
    <row r="141" spans="10:10" x14ac:dyDescent="0.2">
      <c r="J141" s="57"/>
    </row>
    <row r="142" spans="10:10" x14ac:dyDescent="0.2">
      <c r="J142" s="57"/>
    </row>
    <row r="143" spans="10:10" x14ac:dyDescent="0.2">
      <c r="J143" s="57"/>
    </row>
    <row r="144" spans="10:10" x14ac:dyDescent="0.2">
      <c r="J144" s="57"/>
    </row>
    <row r="145" spans="10:10" x14ac:dyDescent="0.2">
      <c r="J145" s="57"/>
    </row>
    <row r="146" spans="10:10" x14ac:dyDescent="0.2">
      <c r="J146" s="57"/>
    </row>
    <row r="147" spans="10:10" x14ac:dyDescent="0.2">
      <c r="J147" s="57"/>
    </row>
    <row r="148" spans="10:10" x14ac:dyDescent="0.2">
      <c r="J148" s="57"/>
    </row>
    <row r="149" spans="10:10" x14ac:dyDescent="0.2">
      <c r="J149" s="57"/>
    </row>
    <row r="150" spans="10:10" x14ac:dyDescent="0.2">
      <c r="J150" s="57"/>
    </row>
    <row r="151" spans="10:10" x14ac:dyDescent="0.2">
      <c r="J151" s="57"/>
    </row>
    <row r="152" spans="10:10" x14ac:dyDescent="0.2">
      <c r="J152" s="57"/>
    </row>
    <row r="153" spans="10:10" x14ac:dyDescent="0.2">
      <c r="J153" s="57"/>
    </row>
    <row r="154" spans="10:10" x14ac:dyDescent="0.2">
      <c r="J154" s="57"/>
    </row>
    <row r="155" spans="10:10" x14ac:dyDescent="0.2">
      <c r="J155" s="57"/>
    </row>
    <row r="156" spans="10:10" x14ac:dyDescent="0.2">
      <c r="J156" s="57"/>
    </row>
    <row r="157" spans="10:10" x14ac:dyDescent="0.2">
      <c r="J157" s="57"/>
    </row>
    <row r="158" spans="10:10" x14ac:dyDescent="0.2">
      <c r="J158" s="57"/>
    </row>
    <row r="159" spans="10:10" x14ac:dyDescent="0.2">
      <c r="J159" s="57"/>
    </row>
    <row r="160" spans="10:10" x14ac:dyDescent="0.2">
      <c r="J160" s="57"/>
    </row>
    <row r="161" spans="10:10" x14ac:dyDescent="0.2">
      <c r="J161" s="57"/>
    </row>
    <row r="162" spans="10:10" x14ac:dyDescent="0.2">
      <c r="J162" s="57"/>
    </row>
    <row r="163" spans="10:10" x14ac:dyDescent="0.2">
      <c r="J163" s="57"/>
    </row>
    <row r="164" spans="10:10" x14ac:dyDescent="0.2">
      <c r="J164" s="57"/>
    </row>
    <row r="165" spans="10:10" x14ac:dyDescent="0.2">
      <c r="J165" s="57"/>
    </row>
    <row r="166" spans="10:10" x14ac:dyDescent="0.2">
      <c r="J166" s="57"/>
    </row>
    <row r="167" spans="10:10" x14ac:dyDescent="0.2">
      <c r="J167" s="57"/>
    </row>
    <row r="168" spans="10:10" x14ac:dyDescent="0.2">
      <c r="J168" s="57"/>
    </row>
    <row r="169" spans="10:10" x14ac:dyDescent="0.2">
      <c r="J169" s="57"/>
    </row>
    <row r="170" spans="10:10" x14ac:dyDescent="0.2">
      <c r="J170" s="57"/>
    </row>
    <row r="171" spans="10:10" x14ac:dyDescent="0.2">
      <c r="J171" s="57"/>
    </row>
    <row r="172" spans="10:10" x14ac:dyDescent="0.2">
      <c r="J172" s="57"/>
    </row>
    <row r="173" spans="10:10" x14ac:dyDescent="0.2">
      <c r="J173" s="57"/>
    </row>
    <row r="174" spans="10:10" x14ac:dyDescent="0.2">
      <c r="J174" s="57"/>
    </row>
    <row r="175" spans="10:10" x14ac:dyDescent="0.2">
      <c r="J175" s="57"/>
    </row>
    <row r="176" spans="10:10" x14ac:dyDescent="0.2">
      <c r="J176" s="57"/>
    </row>
    <row r="177" spans="10:10" x14ac:dyDescent="0.2">
      <c r="J177" s="57"/>
    </row>
    <row r="178" spans="10:10" x14ac:dyDescent="0.2">
      <c r="J178" s="57"/>
    </row>
    <row r="179" spans="10:10" x14ac:dyDescent="0.2">
      <c r="J179" s="57"/>
    </row>
    <row r="180" spans="10:10" x14ac:dyDescent="0.2">
      <c r="J180" s="57"/>
    </row>
    <row r="181" spans="10:10" x14ac:dyDescent="0.2">
      <c r="J181" s="57"/>
    </row>
    <row r="182" spans="10:10" x14ac:dyDescent="0.2">
      <c r="J182" s="57"/>
    </row>
    <row r="183" spans="10:10" x14ac:dyDescent="0.2">
      <c r="J183" s="57"/>
    </row>
    <row r="184" spans="10:10" x14ac:dyDescent="0.2">
      <c r="J184" s="57"/>
    </row>
    <row r="185" spans="10:10" x14ac:dyDescent="0.2">
      <c r="J185" s="57"/>
    </row>
    <row r="186" spans="10:10" x14ac:dyDescent="0.2">
      <c r="J186" s="57"/>
    </row>
    <row r="187" spans="10:10" x14ac:dyDescent="0.2">
      <c r="J187" s="57"/>
    </row>
    <row r="188" spans="10:10" x14ac:dyDescent="0.2">
      <c r="J188" s="57"/>
    </row>
    <row r="189" spans="10:10" x14ac:dyDescent="0.2">
      <c r="J189" s="57"/>
    </row>
    <row r="190" spans="10:10" x14ac:dyDescent="0.2">
      <c r="J190" s="57"/>
    </row>
    <row r="191" spans="10:10" x14ac:dyDescent="0.2">
      <c r="J191" s="57"/>
    </row>
    <row r="192" spans="10:10" x14ac:dyDescent="0.2">
      <c r="J192" s="57"/>
    </row>
    <row r="193" spans="10:10" x14ac:dyDescent="0.2">
      <c r="J193" s="57"/>
    </row>
    <row r="194" spans="10:10" x14ac:dyDescent="0.2">
      <c r="J194" s="57"/>
    </row>
    <row r="195" spans="10:10" x14ac:dyDescent="0.2">
      <c r="J195" s="57"/>
    </row>
    <row r="196" spans="10:10" x14ac:dyDescent="0.2">
      <c r="J196" s="57"/>
    </row>
    <row r="197" spans="10:10" x14ac:dyDescent="0.2">
      <c r="J197" s="57"/>
    </row>
    <row r="198" spans="10:10" x14ac:dyDescent="0.2">
      <c r="J198" s="57"/>
    </row>
    <row r="199" spans="10:10" x14ac:dyDescent="0.2">
      <c r="J199" s="57"/>
    </row>
    <row r="200" spans="10:10" x14ac:dyDescent="0.2">
      <c r="J200" s="57"/>
    </row>
    <row r="201" spans="10:10" x14ac:dyDescent="0.2">
      <c r="J201" s="57"/>
    </row>
    <row r="202" spans="10:10" x14ac:dyDescent="0.2">
      <c r="J202" s="57"/>
    </row>
    <row r="203" spans="10:10" x14ac:dyDescent="0.2">
      <c r="J203" s="57"/>
    </row>
    <row r="204" spans="10:10" x14ac:dyDescent="0.2">
      <c r="J204" s="57"/>
    </row>
    <row r="205" spans="10:10" x14ac:dyDescent="0.2">
      <c r="J205" s="57"/>
    </row>
    <row r="206" spans="10:10" x14ac:dyDescent="0.2">
      <c r="J206" s="57"/>
    </row>
    <row r="207" spans="10:10" x14ac:dyDescent="0.2">
      <c r="J207" s="57"/>
    </row>
    <row r="208" spans="10:10" x14ac:dyDescent="0.2">
      <c r="J208" s="57"/>
    </row>
    <row r="209" spans="10:10" x14ac:dyDescent="0.2">
      <c r="J209" s="57"/>
    </row>
    <row r="210" spans="10:10" x14ac:dyDescent="0.2">
      <c r="J210" s="57"/>
    </row>
    <row r="211" spans="10:10" x14ac:dyDescent="0.2">
      <c r="J211" s="57"/>
    </row>
    <row r="212" spans="10:10" x14ac:dyDescent="0.2">
      <c r="J212" s="57"/>
    </row>
    <row r="213" spans="10:10" x14ac:dyDescent="0.2">
      <c r="J213" s="57"/>
    </row>
    <row r="214" spans="10:10" x14ac:dyDescent="0.2">
      <c r="J214" s="57"/>
    </row>
    <row r="215" spans="10:10" x14ac:dyDescent="0.2">
      <c r="J215" s="57"/>
    </row>
    <row r="216" spans="10:10" x14ac:dyDescent="0.2">
      <c r="J216" s="57"/>
    </row>
    <row r="217" spans="10:10" x14ac:dyDescent="0.2">
      <c r="J217" s="57"/>
    </row>
    <row r="218" spans="10:10" x14ac:dyDescent="0.2">
      <c r="J218" s="57"/>
    </row>
  </sheetData>
  <sheetProtection selectLockedCells="1" selectUnlockedCells="1"/>
  <mergeCells count="11">
    <mergeCell ref="A1:J1"/>
    <mergeCell ref="A2:J2"/>
    <mergeCell ref="I43:J43"/>
    <mergeCell ref="B4:H4"/>
    <mergeCell ref="B23:H23"/>
    <mergeCell ref="B32:H32"/>
    <mergeCell ref="B49:H49"/>
    <mergeCell ref="B58:H58"/>
    <mergeCell ref="B68:H68"/>
    <mergeCell ref="B80:H80"/>
    <mergeCell ref="B14:H14"/>
  </mergeCells>
  <phoneticPr fontId="0" type="noConversion"/>
  <pageMargins left="0" right="0" top="0.48" bottom="0" header="0.64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2021-02-17T18:14:02Z</cp:lastPrinted>
  <dcterms:created xsi:type="dcterms:W3CDTF">2013-01-21T11:52:24Z</dcterms:created>
  <dcterms:modified xsi:type="dcterms:W3CDTF">2022-04-25T07:59:59Z</dcterms:modified>
</cp:coreProperties>
</file>