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IV" sheetId="1" r:id="rId1"/>
  </sheets>
  <calcPr calcId="152511"/>
</workbook>
</file>

<file path=xl/calcChain.xml><?xml version="1.0" encoding="utf-8"?>
<calcChain xmlns="http://schemas.openxmlformats.org/spreadsheetml/2006/main">
  <c r="I44" i="1" l="1"/>
  <c r="J44" i="1"/>
  <c r="I45" i="1"/>
  <c r="J45" i="1"/>
  <c r="I49" i="1"/>
  <c r="J49" i="1"/>
  <c r="I33" i="1" l="1"/>
  <c r="J33" i="1"/>
  <c r="I34" i="1"/>
  <c r="J34" i="1"/>
  <c r="I35" i="1"/>
  <c r="J35" i="1"/>
  <c r="I36" i="1"/>
  <c r="J36" i="1"/>
  <c r="J32" i="1"/>
  <c r="I32" i="1"/>
  <c r="I24" i="1"/>
  <c r="J24" i="1"/>
  <c r="I25" i="1"/>
  <c r="J25" i="1"/>
  <c r="I26" i="1"/>
  <c r="J26" i="1"/>
  <c r="I27" i="1"/>
  <c r="J27" i="1"/>
  <c r="I28" i="1"/>
  <c r="J28" i="1"/>
  <c r="I29" i="1"/>
  <c r="J29" i="1"/>
  <c r="I15" i="1"/>
  <c r="J15" i="1"/>
  <c r="I16" i="1"/>
  <c r="J16" i="1"/>
  <c r="I17" i="1"/>
  <c r="J17" i="1"/>
  <c r="I18" i="1"/>
  <c r="J18" i="1"/>
  <c r="I19" i="1"/>
  <c r="J19" i="1"/>
  <c r="I20" i="1"/>
  <c r="J20" i="1"/>
  <c r="J14" i="1"/>
  <c r="I14" i="1"/>
  <c r="I6" i="1"/>
  <c r="J6" i="1"/>
  <c r="I7" i="1"/>
  <c r="J7" i="1"/>
  <c r="J47" i="1" s="1"/>
  <c r="I8" i="1"/>
  <c r="J8" i="1"/>
  <c r="I9" i="1"/>
  <c r="J9" i="1"/>
  <c r="I10" i="1"/>
  <c r="J10" i="1"/>
  <c r="I11" i="1"/>
  <c r="J11" i="1"/>
  <c r="J5" i="1"/>
  <c r="I5" i="1"/>
  <c r="J23" i="1"/>
  <c r="I23" i="1"/>
  <c r="I52" i="1"/>
  <c r="J52" i="1"/>
  <c r="I53" i="1"/>
  <c r="J53" i="1"/>
  <c r="I54" i="1"/>
  <c r="J54" i="1"/>
  <c r="J51" i="1"/>
  <c r="I51" i="1"/>
  <c r="J48" i="1"/>
  <c r="I48" i="1"/>
  <c r="I43" i="1"/>
  <c r="J43" i="1"/>
  <c r="I47" i="1"/>
  <c r="D48" i="1"/>
  <c r="D47" i="1"/>
  <c r="D44" i="1"/>
  <c r="D43" i="1"/>
  <c r="C38" i="1" l="1"/>
  <c r="D15" i="1"/>
  <c r="B21" i="1"/>
  <c r="D33" i="1"/>
  <c r="D9" i="1"/>
  <c r="D34" i="1"/>
  <c r="D35" i="1"/>
  <c r="D36" i="1"/>
  <c r="H30" i="1"/>
  <c r="G30" i="1"/>
  <c r="F30" i="1"/>
  <c r="E30" i="1"/>
  <c r="I30" i="1" s="1"/>
  <c r="C30" i="1"/>
  <c r="B30" i="1"/>
  <c r="D29" i="1"/>
  <c r="D28" i="1"/>
  <c r="D27" i="1"/>
  <c r="D26" i="1"/>
  <c r="D25" i="1"/>
  <c r="D24" i="1"/>
  <c r="D23" i="1"/>
  <c r="B12" i="1"/>
  <c r="F38" i="1"/>
  <c r="G38" i="1"/>
  <c r="B38" i="1"/>
  <c r="F21" i="1"/>
  <c r="G21" i="1"/>
  <c r="D32" i="1"/>
  <c r="D20" i="1"/>
  <c r="C21" i="1"/>
  <c r="C12" i="1"/>
  <c r="H12" i="1"/>
  <c r="H21" i="1"/>
  <c r="F12" i="1"/>
  <c r="E38" i="1"/>
  <c r="D10" i="1"/>
  <c r="D6" i="1"/>
  <c r="D7" i="1"/>
  <c r="D11" i="1"/>
  <c r="D8" i="1"/>
  <c r="E12" i="1"/>
  <c r="I12" i="1" s="1"/>
  <c r="G12" i="1"/>
  <c r="D14" i="1"/>
  <c r="D16" i="1"/>
  <c r="D19" i="1"/>
  <c r="D17" i="1"/>
  <c r="D18" i="1"/>
  <c r="E21" i="1"/>
  <c r="I21" i="1" s="1"/>
  <c r="J30" i="1" l="1"/>
  <c r="J12" i="1"/>
  <c r="J21" i="1"/>
  <c r="G39" i="1"/>
  <c r="H39" i="1"/>
  <c r="D12" i="1"/>
  <c r="D38" i="1"/>
  <c r="E39" i="1"/>
  <c r="F39" i="1"/>
  <c r="C39" i="1"/>
  <c r="B39" i="1"/>
  <c r="J38" i="1"/>
  <c r="D21" i="1"/>
  <c r="D30" i="1"/>
  <c r="I38" i="1"/>
  <c r="D39" i="1" l="1"/>
  <c r="H40" i="1" s="1"/>
  <c r="F40" i="1" l="1"/>
  <c r="G40" i="1"/>
  <c r="E40" i="1"/>
</calcChain>
</file>

<file path=xl/sharedStrings.xml><?xml version="1.0" encoding="utf-8"?>
<sst xmlns="http://schemas.openxmlformats.org/spreadsheetml/2006/main" count="107" uniqueCount="63">
  <si>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</si>
  <si>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</si>
  <si>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</si>
  <si>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</si>
  <si>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</si>
  <si>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</si>
  <si>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</si>
  <si>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</si>
  <si>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</si>
  <si>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</si>
  <si>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</si>
  <si>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</si>
  <si>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</si>
  <si>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</si>
  <si>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Wykładów na zjazd</t>
  </si>
  <si>
    <t>Ćwiczeń na zjazd</t>
  </si>
  <si>
    <t>z</t>
  </si>
  <si>
    <t>e</t>
  </si>
  <si>
    <t>SEMESTR IV</t>
  </si>
  <si>
    <t>Ogółem godzin w semestrach 1-4</t>
  </si>
  <si>
    <t>Liczba zjazdów</t>
  </si>
  <si>
    <t>Systemy wspomagania decyzji i zarządzania wiedzą</t>
  </si>
  <si>
    <t>Organizacja systemów produkcyjnych 1</t>
  </si>
  <si>
    <t>Organizacja systemów produkcyjnych 2</t>
  </si>
  <si>
    <t>Seminarium dyplomowe 1</t>
  </si>
  <si>
    <t>Seminarium dyplomowe 2</t>
  </si>
  <si>
    <t>Przedmiot  do wyboru blok B</t>
  </si>
  <si>
    <t>Przedmiot do wyboru - blok C</t>
  </si>
  <si>
    <t>Przedmiot do wyboru - blok A</t>
  </si>
  <si>
    <t>*Przedmioty humanistyczne i społeczne</t>
  </si>
  <si>
    <t>Zarządzanie projektem i innowacjami 1*</t>
  </si>
  <si>
    <t>Zarządzanie projektem i innowacjami 2*</t>
  </si>
  <si>
    <t>Zarządzanie strategiczne*</t>
  </si>
  <si>
    <t xml:space="preserve">Język obcy </t>
  </si>
  <si>
    <t>Praca magisterska i egzamin dyplomowy</t>
  </si>
  <si>
    <t>Metody i techniki zarządzania jakością w przedsiębiorstwie</t>
  </si>
  <si>
    <t>Zarządzanie kosztami jakości</t>
  </si>
  <si>
    <t>Psychologia zachowań konsumenckich</t>
  </si>
  <si>
    <t>Marketing i zarządzanie produkcją żywności wygodnej</t>
  </si>
  <si>
    <t>Współczesne koncepcje marketingu</t>
  </si>
  <si>
    <t>Analiza i rozliczanie produkcji</t>
  </si>
  <si>
    <t xml:space="preserve">Dystrybucja żywności </t>
  </si>
  <si>
    <t xml:space="preserve">Projektowanie produktów żywnościowych </t>
  </si>
  <si>
    <t>Bezpieczeństwo i higiena w produkcji żywności</t>
  </si>
  <si>
    <t>Event marketing</t>
  </si>
  <si>
    <t>Techniki doskonalenia procesów produkcyjnych</t>
  </si>
  <si>
    <t>Inżynieria pakowania żywności</t>
  </si>
  <si>
    <t>Marketing żywności</t>
  </si>
  <si>
    <t>Komunikacja marketingowa i negocjacje handlowe</t>
  </si>
  <si>
    <t>Analiza sensoryczna w badaniach konsumenckich</t>
  </si>
  <si>
    <t>Zarządzanie cenami i kreowanie jakości handlowej</t>
  </si>
  <si>
    <t>Badania rynkowe produktu i marki</t>
  </si>
  <si>
    <t>Zarządzanie produkcją i dostawami żywności mrożonej</t>
  </si>
  <si>
    <t>Symulacyjne gry menedżerskie</t>
  </si>
  <si>
    <t>Zarządzanie przedsiębiorstwem w praktyce</t>
  </si>
  <si>
    <t>Marketing research</t>
  </si>
  <si>
    <t>Przedmiot  do wyboru - blok A</t>
  </si>
  <si>
    <t>Przedmiot  do wyboru - blok B</t>
  </si>
  <si>
    <t>Przedmiot  do wyboru - blok C</t>
  </si>
  <si>
    <t>New trends in human resoaurces management</t>
  </si>
  <si>
    <t>Stosowanie środków ochrony roślin</t>
  </si>
  <si>
    <t>Komputerowe wspomaganie projektowania</t>
  </si>
  <si>
    <t>Kierunek Zarządzanie i Inżynieria Produkcji, specjalność marketing i zarządzanie produkcją żywności. Studia niestacjonarne drugiego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</si>
</sst>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22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18" fillId="0" borderId="0"/>
    <xf numFmtId="0" fontId="18" fillId="0" borderId="0"/>
    <xf numFmtId="0" fontId="19" fillId="0" borderId="0"/>
    <xf numFmtId="164" fontId="1" fillId="0" borderId="0"/>
  </cellStyleXfs>
  <cellXfs count="123">
    <xf numFmtId="0" fontId="0" fillId="0" borderId="0" xfId="0"/>
    <xf numFmtId="0" fontId="6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6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4" fillId="0" borderId="0" xfId="2" applyFont="1" applyFill="1"/>
    <xf numFmtId="0" fontId="8" fillId="0" borderId="0" xfId="2" applyFont="1" applyFill="1"/>
    <xf numFmtId="0" fontId="9" fillId="0" borderId="0" xfId="2" applyFont="1" applyFill="1"/>
    <xf numFmtId="0" fontId="12" fillId="0" borderId="0" xfId="2" applyFont="1" applyFill="1"/>
    <xf numFmtId="0" fontId="6" fillId="0" borderId="1" xfId="2" applyNumberFormat="1" applyFont="1" applyFill="1" applyBorder="1" applyAlignment="1">
      <alignment horizontal="center" vertical="center"/>
    </xf>
    <xf numFmtId="1" fontId="13" fillId="0" borderId="1" xfId="2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 vertical="center"/>
    </xf>
    <xf numFmtId="0" fontId="1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/>
    </xf>
    <xf numFmtId="165" fontId="10" fillId="0" borderId="1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/>
    </xf>
    <xf numFmtId="1" fontId="16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5" xfId="2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vertical="center"/>
    </xf>
    <xf numFmtId="1" fontId="6" fillId="0" borderId="7" xfId="2" applyNumberFormat="1" applyFont="1" applyFill="1" applyBorder="1" applyAlignment="1">
      <alignment horizontal="center" vertical="center"/>
    </xf>
    <xf numFmtId="1" fontId="5" fillId="0" borderId="3" xfId="2" applyNumberFormat="1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1" fontId="6" fillId="0" borderId="6" xfId="2" applyNumberFormat="1" applyFont="1" applyFill="1" applyBorder="1" applyAlignment="1">
      <alignment horizontal="center" vertical="center"/>
    </xf>
    <xf numFmtId="1" fontId="10" fillId="0" borderId="8" xfId="2" applyNumberFormat="1" applyFont="1" applyFill="1" applyBorder="1" applyAlignment="1">
      <alignment horizontal="center"/>
    </xf>
    <xf numFmtId="1" fontId="7" fillId="0" borderId="9" xfId="2" applyNumberFormat="1" applyFont="1" applyFill="1" applyBorder="1" applyAlignment="1">
      <alignment vertical="center"/>
    </xf>
    <xf numFmtId="1" fontId="15" fillId="0" borderId="6" xfId="2" applyNumberFormat="1" applyFont="1" applyFill="1" applyBorder="1" applyAlignment="1">
      <alignment horizontal="left" vertical="center"/>
    </xf>
    <xf numFmtId="1" fontId="10" fillId="0" borderId="3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18" fillId="0" borderId="0" xfId="2" applyFill="1"/>
    <xf numFmtId="0" fontId="18" fillId="0" borderId="0" xfId="2" applyFill="1" applyAlignment="1">
      <alignment horizontal="center"/>
    </xf>
    <xf numFmtId="0" fontId="2" fillId="0" borderId="0" xfId="2" applyFont="1" applyFill="1" applyAlignment="1">
      <alignment horizontal="left"/>
    </xf>
    <xf numFmtId="1" fontId="18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4" applyFont="1" applyFill="1" applyBorder="1" applyAlignment="1">
      <alignment horizontal="center" vertical="center"/>
    </xf>
    <xf numFmtId="0" fontId="20" fillId="0" borderId="10" xfId="4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1" fontId="11" fillId="0" borderId="6" xfId="2" applyNumberFormat="1" applyFont="1" applyFill="1" applyBorder="1" applyAlignment="1">
      <alignment horizontal="center" vertical="center"/>
    </xf>
    <xf numFmtId="1" fontId="11" fillId="0" borderId="2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horizontal="center" vertical="center"/>
    </xf>
    <xf numFmtId="1" fontId="10" fillId="0" borderId="2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11" fillId="0" borderId="7" xfId="2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1" fontId="10" fillId="0" borderId="14" xfId="2" applyNumberFormat="1" applyFont="1" applyFill="1" applyBorder="1" applyAlignment="1">
      <alignment horizontal="center" vertical="center" wrapText="1"/>
    </xf>
    <xf numFmtId="164" fontId="10" fillId="0" borderId="14" xfId="5" applyFont="1" applyFill="1" applyBorder="1" applyAlignment="1" applyProtection="1">
      <alignment horizontal="center" vertical="center" textRotation="90" wrapText="1"/>
    </xf>
    <xf numFmtId="164" fontId="10" fillId="0" borderId="14" xfId="5" applyFont="1" applyFill="1" applyBorder="1" applyAlignment="1" applyProtection="1">
      <alignment horizontal="center" vertical="center" textRotation="90"/>
    </xf>
    <xf numFmtId="49" fontId="10" fillId="0" borderId="14" xfId="5" applyNumberFormat="1" applyFont="1" applyFill="1" applyBorder="1" applyAlignment="1" applyProtection="1">
      <alignment horizontal="center" vertical="center" textRotation="90" wrapText="1"/>
    </xf>
    <xf numFmtId="0" fontId="4" fillId="0" borderId="9" xfId="2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18" fillId="0" borderId="0" xfId="2" applyFill="1" applyBorder="1"/>
    <xf numFmtId="0" fontId="4" fillId="0" borderId="0" xfId="2" applyFont="1" applyFill="1" applyBorder="1"/>
    <xf numFmtId="0" fontId="8" fillId="0" borderId="0" xfId="2" applyFont="1" applyFill="1" applyBorder="1"/>
    <xf numFmtId="0" fontId="9" fillId="0" borderId="0" xfId="2" applyFont="1" applyFill="1" applyBorder="1"/>
    <xf numFmtId="0" fontId="12" fillId="0" borderId="0" xfId="2" applyFont="1" applyFill="1" applyBorder="1"/>
    <xf numFmtId="0" fontId="2" fillId="0" borderId="0" xfId="2" applyFont="1" applyFill="1" applyBorder="1" applyAlignment="1">
      <alignment vertical="center"/>
    </xf>
    <xf numFmtId="0" fontId="4" fillId="0" borderId="6" xfId="2" applyFont="1" applyFill="1" applyBorder="1" applyAlignment="1">
      <alignment horizontal="center" vertical="center"/>
    </xf>
    <xf numFmtId="164" fontId="10" fillId="0" borderId="21" xfId="5" applyFont="1" applyFill="1" applyBorder="1" applyAlignment="1" applyProtection="1">
      <alignment horizontal="center" vertical="center" textRotation="90" wrapText="1"/>
    </xf>
    <xf numFmtId="0" fontId="6" fillId="0" borderId="2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5" xfId="4" applyFont="1" applyFill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1" fontId="11" fillId="0" borderId="5" xfId="2" applyNumberFormat="1" applyFont="1" applyFill="1" applyBorder="1" applyAlignment="1">
      <alignment horizontal="center" vertical="center"/>
    </xf>
    <xf numFmtId="1" fontId="10" fillId="0" borderId="13" xfId="2" applyNumberFormat="1" applyFont="1" applyFill="1" applyBorder="1" applyAlignment="1">
      <alignment horizontal="center" vertical="center"/>
    </xf>
    <xf numFmtId="1" fontId="10" fillId="0" borderId="6" xfId="2" applyNumberFormat="1" applyFont="1" applyFill="1" applyBorder="1" applyAlignment="1">
      <alignment horizontal="center" vertical="center"/>
    </xf>
    <xf numFmtId="165" fontId="6" fillId="0" borderId="6" xfId="2" applyNumberFormat="1" applyFont="1" applyFill="1" applyBorder="1" applyAlignment="1">
      <alignment horizontal="center" vertical="center"/>
    </xf>
    <xf numFmtId="165" fontId="5" fillId="0" borderId="5" xfId="2" applyNumberFormat="1" applyFont="1" applyFill="1" applyBorder="1" applyAlignment="1">
      <alignment horizontal="center" vertical="center"/>
    </xf>
    <xf numFmtId="165" fontId="6" fillId="0" borderId="15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5" fontId="6" fillId="0" borderId="16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65" fontId="10" fillId="0" borderId="16" xfId="2" applyNumberFormat="1" applyFont="1" applyFill="1" applyBorder="1" applyAlignment="1">
      <alignment horizontal="center" vertical="center"/>
    </xf>
    <xf numFmtId="165" fontId="11" fillId="0" borderId="6" xfId="2" applyNumberFormat="1" applyFont="1" applyFill="1" applyBorder="1" applyAlignment="1">
      <alignment horizontal="center" vertical="center"/>
    </xf>
    <xf numFmtId="165" fontId="11" fillId="0" borderId="5" xfId="2" applyNumberFormat="1" applyFont="1" applyFill="1" applyBorder="1" applyAlignment="1">
      <alignment horizontal="center" vertical="center"/>
    </xf>
    <xf numFmtId="165" fontId="10" fillId="0" borderId="15" xfId="2" applyNumberFormat="1" applyFont="1" applyFill="1" applyBorder="1" applyAlignment="1">
      <alignment horizontal="center" vertical="center"/>
    </xf>
    <xf numFmtId="0" fontId="0" fillId="0" borderId="6" xfId="0" applyFont="1" applyFill="1" applyBorder="1"/>
    <xf numFmtId="0" fontId="0" fillId="0" borderId="6" xfId="0" applyFont="1" applyFill="1" applyBorder="1" applyAlignment="1">
      <alignment vertical="center"/>
    </xf>
    <xf numFmtId="0" fontId="2" fillId="0" borderId="6" xfId="2" applyFont="1" applyFill="1" applyBorder="1" applyAlignment="1">
      <alignment horizontal="right" vertical="center"/>
    </xf>
    <xf numFmtId="0" fontId="15" fillId="0" borderId="6" xfId="2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wrapText="1"/>
    </xf>
    <xf numFmtId="0" fontId="15" fillId="0" borderId="6" xfId="2" applyFont="1" applyFill="1" applyBorder="1" applyAlignment="1">
      <alignment horizontal="right" vertical="center"/>
    </xf>
    <xf numFmtId="0" fontId="21" fillId="0" borderId="6" xfId="2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vertical="center"/>
    </xf>
    <xf numFmtId="0" fontId="10" fillId="0" borderId="17" xfId="2" applyFont="1" applyFill="1" applyBorder="1" applyAlignment="1">
      <alignment horizontal="right"/>
    </xf>
    <xf numFmtId="1" fontId="10" fillId="0" borderId="18" xfId="0" applyNumberFormat="1" applyFont="1" applyFill="1" applyBorder="1" applyAlignment="1">
      <alignment horizontal="right" vertical="center"/>
    </xf>
    <xf numFmtId="1" fontId="10" fillId="0" borderId="19" xfId="0" applyNumberFormat="1" applyFont="1" applyFill="1" applyBorder="1" applyAlignment="1">
      <alignment horizontal="right" vertical="center"/>
    </xf>
    <xf numFmtId="1" fontId="10" fillId="0" borderId="20" xfId="0" applyNumberFormat="1" applyFont="1" applyFill="1" applyBorder="1" applyAlignment="1">
      <alignment horizontal="right" vertical="center"/>
    </xf>
    <xf numFmtId="1" fontId="10" fillId="0" borderId="6" xfId="0" applyNumberFormat="1" applyFont="1" applyFill="1" applyBorder="1" applyAlignment="1">
      <alignment horizontal="right" vertical="center"/>
    </xf>
    <xf numFmtId="0" fontId="15" fillId="0" borderId="18" xfId="2" applyFont="1" applyFill="1" applyBorder="1" applyAlignment="1">
      <alignment horizontal="center"/>
    </xf>
    <xf numFmtId="0" fontId="15" fillId="0" borderId="19" xfId="2" applyFont="1" applyFill="1" applyBorder="1" applyAlignment="1">
      <alignment horizontal="center"/>
    </xf>
    <xf numFmtId="0" fontId="15" fillId="0" borderId="20" xfId="2" applyFont="1" applyFill="1" applyBorder="1" applyAlignment="1">
      <alignment horizontal="center"/>
    </xf>
    <xf numFmtId="1" fontId="15" fillId="0" borderId="22" xfId="2" applyNumberFormat="1" applyFont="1" applyFill="1" applyBorder="1" applyAlignment="1">
      <alignment horizontal="center" vertical="center" wrapText="1"/>
    </xf>
    <xf numFmtId="1" fontId="15" fillId="0" borderId="23" xfId="2" applyNumberFormat="1" applyFont="1" applyFill="1" applyBorder="1" applyAlignment="1">
      <alignment horizontal="center" vertical="center" wrapText="1"/>
    </xf>
    <xf numFmtId="1" fontId="15" fillId="0" borderId="11" xfId="2" applyNumberFormat="1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right" vertical="center"/>
    </xf>
    <xf numFmtId="0" fontId="4" fillId="0" borderId="6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zoomScale="130" zoomScaleNormal="130" workbookViewId="0">
      <selection activeCell="A10" sqref="A10"/>
    </sheetView>
  </sheetViews>
  <sheetFormatPr defaultColWidth="13" defaultRowHeight="12.75" x14ac:dyDescent="0.2"/>
  <cols>
    <col min="1" max="1" width="49.85546875" style="39" customWidth="1"/>
    <col min="2" max="2" width="5.85546875" style="40" customWidth="1"/>
    <col min="3" max="8" width="5.85546875" style="16" customWidth="1"/>
    <col min="9" max="9" width="4.5703125" style="16" customWidth="1"/>
    <col min="10" max="10" width="4.85546875" style="41" customWidth="1"/>
    <col min="11" max="11" width="13" style="73"/>
    <col min="12" max="16384" width="13" style="37"/>
  </cols>
  <sheetData>
    <row r="1" spans="1:11" ht="11.25" customHeight="1" x14ac:dyDescent="0.2">
      <c r="A1" s="115" t="s">
        <v>10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1" ht="35.25" customHeight="1" x14ac:dyDescent="0.2">
      <c r="A2" s="118" t="s">
        <v>62</v>
      </c>
      <c r="B2" s="119"/>
      <c r="C2" s="119"/>
      <c r="D2" s="119"/>
      <c r="E2" s="119"/>
      <c r="F2" s="119"/>
      <c r="G2" s="119"/>
      <c r="H2" s="119"/>
      <c r="I2" s="119"/>
      <c r="J2" s="120"/>
    </row>
    <row r="3" spans="1:11" s="6" customFormat="1" ht="45.75" customHeight="1" x14ac:dyDescent="0.25">
      <c r="A3" s="63" t="s">
        <v>0</v>
      </c>
      <c r="B3" s="64" t="s">
        <v>1</v>
      </c>
      <c r="C3" s="65" t="s">
        <v>2</v>
      </c>
      <c r="D3" s="65" t="s">
        <v>3</v>
      </c>
      <c r="E3" s="66" t="s">
        <v>4</v>
      </c>
      <c r="F3" s="67" t="s">
        <v>5</v>
      </c>
      <c r="G3" s="67" t="s">
        <v>6</v>
      </c>
      <c r="H3" s="65" t="s">
        <v>7</v>
      </c>
      <c r="I3" s="65" t="s">
        <v>14</v>
      </c>
      <c r="J3" s="80" t="s">
        <v>15</v>
      </c>
      <c r="K3" s="74"/>
    </row>
    <row r="4" spans="1:11" s="6" customFormat="1" ht="12.75" customHeight="1" x14ac:dyDescent="0.25">
      <c r="A4" s="26" t="s">
        <v>11</v>
      </c>
      <c r="B4" s="121" t="s">
        <v>20</v>
      </c>
      <c r="C4" s="122"/>
      <c r="D4" s="122"/>
      <c r="E4" s="122"/>
      <c r="F4" s="122"/>
      <c r="G4" s="122"/>
      <c r="H4" s="122"/>
      <c r="I4" s="122"/>
      <c r="J4" s="79">
        <v>10</v>
      </c>
      <c r="K4" s="74"/>
    </row>
    <row r="5" spans="1:11" s="6" customFormat="1" ht="12.6" customHeight="1" x14ac:dyDescent="0.25">
      <c r="A5" s="99" t="s">
        <v>33</v>
      </c>
      <c r="B5" s="23">
        <v>2</v>
      </c>
      <c r="C5" s="24" t="s">
        <v>16</v>
      </c>
      <c r="D5" s="25">
        <v>15</v>
      </c>
      <c r="E5" s="42"/>
      <c r="F5" s="43"/>
      <c r="G5" s="43">
        <v>15</v>
      </c>
      <c r="H5" s="44"/>
      <c r="I5" s="90">
        <f>ROUNDUP(E5/$J$4,1)</f>
        <v>0</v>
      </c>
      <c r="J5" s="91">
        <f>ROUNDUP((F5+G5+H5)/$J$4,1)</f>
        <v>1.5</v>
      </c>
      <c r="K5" s="74"/>
    </row>
    <row r="6" spans="1:11" s="6" customFormat="1" ht="12.6" customHeight="1" x14ac:dyDescent="0.25">
      <c r="A6" s="99" t="s">
        <v>28</v>
      </c>
      <c r="B6" s="20">
        <v>2</v>
      </c>
      <c r="C6" s="2" t="s">
        <v>16</v>
      </c>
      <c r="D6" s="3">
        <f t="shared" ref="D6:D11" si="0">SUM(E6:H6)</f>
        <v>15</v>
      </c>
      <c r="E6" s="45">
        <v>5</v>
      </c>
      <c r="F6" s="46">
        <v>3</v>
      </c>
      <c r="G6" s="46">
        <v>7</v>
      </c>
      <c r="H6" s="47"/>
      <c r="I6" s="90">
        <f t="shared" ref="I6:I12" si="1">ROUNDUP(E6/$J$4,1)</f>
        <v>0.5</v>
      </c>
      <c r="J6" s="91">
        <f t="shared" ref="J6:J12" si="2">ROUNDUP((F6+G6+H6)/$J$4,1)</f>
        <v>1</v>
      </c>
      <c r="K6" s="74"/>
    </row>
    <row r="7" spans="1:11" s="6" customFormat="1" ht="12.6" customHeight="1" x14ac:dyDescent="0.25">
      <c r="A7" s="100" t="s">
        <v>41</v>
      </c>
      <c r="B7" s="20">
        <v>2</v>
      </c>
      <c r="C7" s="2" t="s">
        <v>16</v>
      </c>
      <c r="D7" s="3">
        <f t="shared" si="0"/>
        <v>30</v>
      </c>
      <c r="E7" s="45">
        <v>10</v>
      </c>
      <c r="F7" s="46">
        <v>7</v>
      </c>
      <c r="G7" s="46">
        <v>13</v>
      </c>
      <c r="H7" s="47"/>
      <c r="I7" s="90">
        <f t="shared" si="1"/>
        <v>1</v>
      </c>
      <c r="J7" s="91">
        <f t="shared" si="2"/>
        <v>2</v>
      </c>
      <c r="K7" s="74"/>
    </row>
    <row r="8" spans="1:11" s="6" customFormat="1" ht="12.6" customHeight="1" x14ac:dyDescent="0.25">
      <c r="A8" s="99" t="s">
        <v>21</v>
      </c>
      <c r="B8" s="20">
        <v>2</v>
      </c>
      <c r="C8" s="2" t="s">
        <v>16</v>
      </c>
      <c r="D8" s="3">
        <f t="shared" si="0"/>
        <v>30</v>
      </c>
      <c r="E8" s="45">
        <v>10</v>
      </c>
      <c r="F8" s="46">
        <v>7</v>
      </c>
      <c r="G8" s="46">
        <v>13</v>
      </c>
      <c r="H8" s="47"/>
      <c r="I8" s="90">
        <f t="shared" si="1"/>
        <v>1</v>
      </c>
      <c r="J8" s="91">
        <f t="shared" si="2"/>
        <v>2</v>
      </c>
      <c r="K8" s="74"/>
    </row>
    <row r="9" spans="1:11" s="6" customFormat="1" ht="13.5" x14ac:dyDescent="0.25">
      <c r="A9" s="100" t="s">
        <v>40</v>
      </c>
      <c r="B9" s="59">
        <v>3</v>
      </c>
      <c r="C9" s="2" t="s">
        <v>16</v>
      </c>
      <c r="D9" s="3">
        <f>SUM(E9:H9)</f>
        <v>15</v>
      </c>
      <c r="E9" s="45">
        <v>10</v>
      </c>
      <c r="F9" s="46">
        <v>5</v>
      </c>
      <c r="G9" s="46"/>
      <c r="H9" s="3"/>
      <c r="I9" s="90">
        <f t="shared" si="1"/>
        <v>1</v>
      </c>
      <c r="J9" s="91">
        <f t="shared" si="2"/>
        <v>0.5</v>
      </c>
      <c r="K9" s="74"/>
    </row>
    <row r="10" spans="1:11" s="6" customFormat="1" ht="12.75" customHeight="1" x14ac:dyDescent="0.25">
      <c r="A10" s="100" t="s">
        <v>39</v>
      </c>
      <c r="B10" s="59">
        <v>4</v>
      </c>
      <c r="C10" s="2" t="s">
        <v>17</v>
      </c>
      <c r="D10" s="3">
        <f t="shared" si="0"/>
        <v>20</v>
      </c>
      <c r="E10" s="45">
        <v>10</v>
      </c>
      <c r="F10" s="46">
        <v>3</v>
      </c>
      <c r="G10" s="46">
        <v>7</v>
      </c>
      <c r="H10" s="47"/>
      <c r="I10" s="90">
        <f t="shared" si="1"/>
        <v>1</v>
      </c>
      <c r="J10" s="91">
        <f t="shared" si="2"/>
        <v>1</v>
      </c>
      <c r="K10" s="74"/>
    </row>
    <row r="11" spans="1:11" s="6" customFormat="1" ht="12.6" customHeight="1" x14ac:dyDescent="0.25">
      <c r="A11" s="99" t="s">
        <v>22</v>
      </c>
      <c r="B11" s="20">
        <v>2</v>
      </c>
      <c r="C11" s="2" t="s">
        <v>16</v>
      </c>
      <c r="D11" s="3">
        <f t="shared" si="0"/>
        <v>25</v>
      </c>
      <c r="E11" s="45">
        <v>10</v>
      </c>
      <c r="F11" s="46">
        <v>5</v>
      </c>
      <c r="G11" s="46">
        <v>10</v>
      </c>
      <c r="H11" s="47"/>
      <c r="I11" s="90">
        <f t="shared" si="1"/>
        <v>1</v>
      </c>
      <c r="J11" s="91">
        <f t="shared" si="2"/>
        <v>1.5</v>
      </c>
      <c r="K11" s="74"/>
    </row>
    <row r="12" spans="1:11" s="7" customFormat="1" ht="12.6" customHeight="1" x14ac:dyDescent="0.25">
      <c r="A12" s="101" t="s">
        <v>8</v>
      </c>
      <c r="B12" s="48">
        <f>SUM(B5:B11)</f>
        <v>17</v>
      </c>
      <c r="C12" s="49">
        <f>COUNTIF(C5:C11,"e")</f>
        <v>1</v>
      </c>
      <c r="D12" s="50">
        <f t="shared" ref="D12:H12" si="3">SUM(D5:D11)</f>
        <v>150</v>
      </c>
      <c r="E12" s="50">
        <f t="shared" si="3"/>
        <v>55</v>
      </c>
      <c r="F12" s="50">
        <f t="shared" si="3"/>
        <v>30</v>
      </c>
      <c r="G12" s="50">
        <f t="shared" si="3"/>
        <v>65</v>
      </c>
      <c r="H12" s="51">
        <f t="shared" si="3"/>
        <v>0</v>
      </c>
      <c r="I12" s="97">
        <f t="shared" si="1"/>
        <v>5.5</v>
      </c>
      <c r="J12" s="98">
        <f t="shared" si="2"/>
        <v>9.5</v>
      </c>
      <c r="K12" s="75"/>
    </row>
    <row r="13" spans="1:11" s="7" customFormat="1" ht="12.6" customHeight="1" x14ac:dyDescent="0.25">
      <c r="A13" s="102" t="s">
        <v>12</v>
      </c>
      <c r="B13" s="121" t="s">
        <v>20</v>
      </c>
      <c r="C13" s="122"/>
      <c r="D13" s="122"/>
      <c r="E13" s="122"/>
      <c r="F13" s="122"/>
      <c r="G13" s="122"/>
      <c r="H13" s="122"/>
      <c r="I13" s="122"/>
      <c r="J13" s="79">
        <v>10</v>
      </c>
      <c r="K13" s="75"/>
    </row>
    <row r="14" spans="1:11" s="7" customFormat="1" ht="12.6" customHeight="1" x14ac:dyDescent="0.25">
      <c r="A14" s="99" t="s">
        <v>23</v>
      </c>
      <c r="B14" s="20">
        <v>2</v>
      </c>
      <c r="C14" s="2" t="s">
        <v>17</v>
      </c>
      <c r="D14" s="3">
        <f t="shared" ref="D14:D18" si="4">SUM(E14:H14)</f>
        <v>20</v>
      </c>
      <c r="E14" s="45">
        <v>10</v>
      </c>
      <c r="F14" s="46">
        <v>3</v>
      </c>
      <c r="G14" s="46">
        <v>7</v>
      </c>
      <c r="H14" s="3"/>
      <c r="I14" s="92">
        <f>ROUNDUP(E14/$J$13,1)</f>
        <v>1</v>
      </c>
      <c r="J14" s="93">
        <f>ROUNDUP((F14+G14+H14)/$J$13,1)</f>
        <v>1</v>
      </c>
      <c r="K14" s="75"/>
    </row>
    <row r="15" spans="1:11" s="7" customFormat="1" ht="12.6" customHeight="1" x14ac:dyDescent="0.25">
      <c r="A15" s="100" t="s">
        <v>42</v>
      </c>
      <c r="B15" s="20">
        <v>4</v>
      </c>
      <c r="C15" s="2" t="s">
        <v>17</v>
      </c>
      <c r="D15" s="3">
        <f t="shared" si="4"/>
        <v>20</v>
      </c>
      <c r="E15" s="3">
        <v>10</v>
      </c>
      <c r="F15" s="3">
        <v>3</v>
      </c>
      <c r="G15" s="5">
        <v>7</v>
      </c>
      <c r="H15" s="3"/>
      <c r="I15" s="92">
        <f t="shared" ref="I15:I21" si="5">ROUNDUP(E15/$J$13,1)</f>
        <v>1</v>
      </c>
      <c r="J15" s="93">
        <f t="shared" ref="J15:J21" si="6">ROUNDUP((F15+G15+H15)/$J$13,1)</f>
        <v>1</v>
      </c>
      <c r="K15" s="75"/>
    </row>
    <row r="16" spans="1:11" s="8" customFormat="1" ht="12.6" customHeight="1" x14ac:dyDescent="0.25">
      <c r="A16" s="100" t="s">
        <v>43</v>
      </c>
      <c r="B16" s="20">
        <v>3</v>
      </c>
      <c r="C16" s="2" t="s">
        <v>16</v>
      </c>
      <c r="D16" s="3">
        <f t="shared" si="4"/>
        <v>25</v>
      </c>
      <c r="E16" s="45">
        <v>10</v>
      </c>
      <c r="F16" s="46">
        <v>5</v>
      </c>
      <c r="G16" s="46">
        <v>10</v>
      </c>
      <c r="H16" s="4"/>
      <c r="I16" s="92">
        <f t="shared" si="5"/>
        <v>1</v>
      </c>
      <c r="J16" s="93">
        <f t="shared" si="6"/>
        <v>1.5</v>
      </c>
      <c r="K16" s="76"/>
    </row>
    <row r="17" spans="1:11" s="6" customFormat="1" ht="12.6" customHeight="1" x14ac:dyDescent="0.25">
      <c r="A17" s="103" t="s">
        <v>44</v>
      </c>
      <c r="B17" s="20">
        <v>3</v>
      </c>
      <c r="C17" s="19" t="s">
        <v>16</v>
      </c>
      <c r="D17" s="3">
        <f t="shared" si="4"/>
        <v>15</v>
      </c>
      <c r="E17" s="53">
        <v>5</v>
      </c>
      <c r="F17" s="54">
        <v>3</v>
      </c>
      <c r="G17" s="55">
        <v>7</v>
      </c>
      <c r="H17" s="3"/>
      <c r="I17" s="92">
        <f t="shared" si="5"/>
        <v>0.5</v>
      </c>
      <c r="J17" s="93">
        <f t="shared" si="6"/>
        <v>1</v>
      </c>
      <c r="K17" s="74"/>
    </row>
    <row r="18" spans="1:11" s="8" customFormat="1" ht="15" customHeight="1" x14ac:dyDescent="0.25">
      <c r="A18" s="104" t="s">
        <v>30</v>
      </c>
      <c r="B18" s="20">
        <v>2</v>
      </c>
      <c r="C18" s="18" t="s">
        <v>16</v>
      </c>
      <c r="D18" s="3">
        <f t="shared" si="4"/>
        <v>20</v>
      </c>
      <c r="E18" s="3">
        <v>20</v>
      </c>
      <c r="F18" s="3"/>
      <c r="G18" s="3"/>
      <c r="H18" s="3"/>
      <c r="I18" s="92">
        <f t="shared" si="5"/>
        <v>2</v>
      </c>
      <c r="J18" s="93">
        <f t="shared" si="6"/>
        <v>0</v>
      </c>
      <c r="K18" s="76"/>
    </row>
    <row r="19" spans="1:11" s="7" customFormat="1" ht="13.5" x14ac:dyDescent="0.25">
      <c r="A19" s="104" t="s">
        <v>32</v>
      </c>
      <c r="B19" s="59">
        <v>4</v>
      </c>
      <c r="C19" s="19" t="s">
        <v>17</v>
      </c>
      <c r="D19" s="3">
        <f>SUM(E19:H19)</f>
        <v>30</v>
      </c>
      <c r="E19" s="45">
        <v>30</v>
      </c>
      <c r="F19" s="43"/>
      <c r="G19" s="46"/>
      <c r="H19" s="3"/>
      <c r="I19" s="92">
        <f t="shared" si="5"/>
        <v>3</v>
      </c>
      <c r="J19" s="93">
        <f t="shared" si="6"/>
        <v>0</v>
      </c>
      <c r="K19" s="75"/>
    </row>
    <row r="20" spans="1:11" s="7" customFormat="1" ht="12.6" customHeight="1" x14ac:dyDescent="0.25">
      <c r="A20" s="100" t="s">
        <v>48</v>
      </c>
      <c r="B20" s="23">
        <v>4</v>
      </c>
      <c r="C20" s="2" t="s">
        <v>16</v>
      </c>
      <c r="D20" s="3">
        <f>SUM(E20:H20)</f>
        <v>15</v>
      </c>
      <c r="E20" s="3">
        <v>5</v>
      </c>
      <c r="F20" s="3">
        <v>3</v>
      </c>
      <c r="G20" s="3">
        <v>7</v>
      </c>
      <c r="H20" s="3"/>
      <c r="I20" s="92">
        <f t="shared" si="5"/>
        <v>0.5</v>
      </c>
      <c r="J20" s="93">
        <f t="shared" si="6"/>
        <v>1</v>
      </c>
      <c r="K20" s="75"/>
    </row>
    <row r="21" spans="1:11" s="6" customFormat="1" ht="12.6" customHeight="1" x14ac:dyDescent="0.25">
      <c r="A21" s="105" t="s">
        <v>8</v>
      </c>
      <c r="B21" s="56">
        <f>SUM(B14:B20)</f>
        <v>22</v>
      </c>
      <c r="C21" s="57">
        <f>COUNTIF(C14:C20,"e")</f>
        <v>3</v>
      </c>
      <c r="D21" s="52">
        <f t="shared" ref="D21:H21" si="7">SUM(D14:D20)</f>
        <v>145</v>
      </c>
      <c r="E21" s="52">
        <f t="shared" si="7"/>
        <v>90</v>
      </c>
      <c r="F21" s="52">
        <f t="shared" si="7"/>
        <v>17</v>
      </c>
      <c r="G21" s="52">
        <f t="shared" si="7"/>
        <v>38</v>
      </c>
      <c r="H21" s="52">
        <f t="shared" si="7"/>
        <v>0</v>
      </c>
      <c r="I21" s="94">
        <f t="shared" si="5"/>
        <v>9</v>
      </c>
      <c r="J21" s="95">
        <f t="shared" si="6"/>
        <v>5.5</v>
      </c>
      <c r="K21" s="74"/>
    </row>
    <row r="22" spans="1:11" s="7" customFormat="1" ht="12.6" customHeight="1" x14ac:dyDescent="0.25">
      <c r="A22" s="102" t="s">
        <v>13</v>
      </c>
      <c r="B22" s="121" t="s">
        <v>20</v>
      </c>
      <c r="C22" s="122"/>
      <c r="D22" s="122"/>
      <c r="E22" s="122"/>
      <c r="F22" s="122"/>
      <c r="G22" s="122"/>
      <c r="H22" s="122"/>
      <c r="I22" s="122"/>
      <c r="J22" s="79">
        <v>10</v>
      </c>
      <c r="K22" s="75"/>
    </row>
    <row r="23" spans="1:11" s="7" customFormat="1" ht="15" customHeight="1" x14ac:dyDescent="0.25">
      <c r="A23" s="104" t="s">
        <v>31</v>
      </c>
      <c r="B23" s="59">
        <v>2</v>
      </c>
      <c r="C23" s="18" t="s">
        <v>17</v>
      </c>
      <c r="D23" s="3">
        <f t="shared" ref="D23:D28" si="8">SUM(E23:H23)</f>
        <v>25</v>
      </c>
      <c r="E23" s="3">
        <v>25</v>
      </c>
      <c r="F23" s="3"/>
      <c r="G23" s="5"/>
      <c r="H23" s="3"/>
      <c r="I23" s="92">
        <f>ROUNDUP(E23/J$22,1)</f>
        <v>2.5</v>
      </c>
      <c r="J23" s="93">
        <f>ROUNDUP((F23+G23+H23)/J$22,1)</f>
        <v>0</v>
      </c>
      <c r="K23" s="75"/>
    </row>
    <row r="24" spans="1:11" s="7" customFormat="1" ht="14.25" customHeight="1" x14ac:dyDescent="0.25">
      <c r="A24" s="100" t="s">
        <v>49</v>
      </c>
      <c r="B24" s="58">
        <v>3</v>
      </c>
      <c r="C24" s="2" t="s">
        <v>16</v>
      </c>
      <c r="D24" s="3">
        <f t="shared" si="8"/>
        <v>30</v>
      </c>
      <c r="E24" s="45">
        <v>10</v>
      </c>
      <c r="F24" s="46">
        <v>7</v>
      </c>
      <c r="G24" s="46">
        <v>13</v>
      </c>
      <c r="H24" s="3"/>
      <c r="I24" s="92">
        <f t="shared" ref="I24:I30" si="9">ROUNDUP(E24/J$22,1)</f>
        <v>1</v>
      </c>
      <c r="J24" s="93">
        <f t="shared" ref="J24:J30" si="10">ROUNDUP((F24+G24+H24)/J$22,1)</f>
        <v>2</v>
      </c>
      <c r="K24" s="75"/>
    </row>
    <row r="25" spans="1:11" s="9" customFormat="1" ht="12.6" customHeight="1" x14ac:dyDescent="0.25">
      <c r="A25" s="100" t="s">
        <v>45</v>
      </c>
      <c r="B25" s="59">
        <v>4</v>
      </c>
      <c r="C25" s="2" t="s">
        <v>16</v>
      </c>
      <c r="D25" s="3">
        <f t="shared" si="8"/>
        <v>20</v>
      </c>
      <c r="E25" s="45">
        <v>10</v>
      </c>
      <c r="F25" s="46">
        <v>3</v>
      </c>
      <c r="G25" s="46">
        <v>7</v>
      </c>
      <c r="H25" s="3"/>
      <c r="I25" s="92">
        <f t="shared" si="9"/>
        <v>1</v>
      </c>
      <c r="J25" s="93">
        <f t="shared" si="10"/>
        <v>1</v>
      </c>
      <c r="K25" s="77"/>
    </row>
    <row r="26" spans="1:11" s="8" customFormat="1" ht="12.6" customHeight="1" x14ac:dyDescent="0.25">
      <c r="A26" s="100" t="s">
        <v>46</v>
      </c>
      <c r="B26" s="20">
        <v>4</v>
      </c>
      <c r="C26" s="2" t="s">
        <v>17</v>
      </c>
      <c r="D26" s="3">
        <f t="shared" si="8"/>
        <v>25</v>
      </c>
      <c r="E26" s="45">
        <v>10</v>
      </c>
      <c r="F26" s="46">
        <v>5</v>
      </c>
      <c r="G26" s="46">
        <v>10</v>
      </c>
      <c r="H26" s="4"/>
      <c r="I26" s="92">
        <f t="shared" si="9"/>
        <v>1</v>
      </c>
      <c r="J26" s="93">
        <f t="shared" si="10"/>
        <v>1.5</v>
      </c>
      <c r="K26" s="76"/>
    </row>
    <row r="27" spans="1:11" s="7" customFormat="1" ht="12.6" customHeight="1" x14ac:dyDescent="0.25">
      <c r="A27" s="100" t="s">
        <v>47</v>
      </c>
      <c r="B27" s="20">
        <v>4</v>
      </c>
      <c r="C27" s="19" t="s">
        <v>16</v>
      </c>
      <c r="D27" s="28">
        <f t="shared" si="8"/>
        <v>25</v>
      </c>
      <c r="E27" s="83">
        <v>10</v>
      </c>
      <c r="F27" s="84">
        <v>5</v>
      </c>
      <c r="G27" s="85">
        <v>10</v>
      </c>
      <c r="H27" s="28"/>
      <c r="I27" s="92">
        <f t="shared" si="9"/>
        <v>1</v>
      </c>
      <c r="J27" s="93">
        <f t="shared" si="10"/>
        <v>1.5</v>
      </c>
      <c r="K27" s="75"/>
    </row>
    <row r="28" spans="1:11" s="6" customFormat="1" ht="12.6" customHeight="1" x14ac:dyDescent="0.25">
      <c r="A28" s="99" t="s">
        <v>26</v>
      </c>
      <c r="B28" s="20">
        <v>3</v>
      </c>
      <c r="C28" s="81" t="s">
        <v>16</v>
      </c>
      <c r="D28" s="29">
        <f t="shared" si="8"/>
        <v>13</v>
      </c>
      <c r="E28" s="60">
        <v>5</v>
      </c>
      <c r="F28" s="54">
        <v>3</v>
      </c>
      <c r="G28" s="54">
        <v>5</v>
      </c>
      <c r="H28" s="29"/>
      <c r="I28" s="92">
        <f t="shared" si="9"/>
        <v>0.5</v>
      </c>
      <c r="J28" s="93">
        <f t="shared" si="10"/>
        <v>0.8</v>
      </c>
      <c r="K28" s="74"/>
    </row>
    <row r="29" spans="1:11" s="7" customFormat="1" ht="12.6" customHeight="1" x14ac:dyDescent="0.25">
      <c r="A29" s="99" t="s">
        <v>24</v>
      </c>
      <c r="B29" s="23">
        <v>1</v>
      </c>
      <c r="C29" s="82" t="s">
        <v>16</v>
      </c>
      <c r="D29" s="29">
        <f>SUM(E29:H29)</f>
        <v>12</v>
      </c>
      <c r="E29" s="29"/>
      <c r="F29" s="29"/>
      <c r="G29" s="29">
        <v>12</v>
      </c>
      <c r="H29" s="29"/>
      <c r="I29" s="92">
        <f t="shared" si="9"/>
        <v>0</v>
      </c>
      <c r="J29" s="93">
        <f t="shared" si="10"/>
        <v>1.2</v>
      </c>
      <c r="K29" s="75"/>
    </row>
    <row r="30" spans="1:11" s="6" customFormat="1" ht="12.6" customHeight="1" x14ac:dyDescent="0.25">
      <c r="A30" s="105" t="s">
        <v>8</v>
      </c>
      <c r="B30" s="56">
        <f>SUM(B23:B29)</f>
        <v>21</v>
      </c>
      <c r="C30" s="57">
        <f>COUNTIF(C23:C29,"e")</f>
        <v>2</v>
      </c>
      <c r="D30" s="86">
        <f t="shared" ref="D30:H30" si="11">SUM(D23:D29)</f>
        <v>150</v>
      </c>
      <c r="E30" s="86">
        <f t="shared" si="11"/>
        <v>70</v>
      </c>
      <c r="F30" s="86">
        <f t="shared" si="11"/>
        <v>23</v>
      </c>
      <c r="G30" s="86">
        <f t="shared" si="11"/>
        <v>57</v>
      </c>
      <c r="H30" s="86">
        <f t="shared" si="11"/>
        <v>0</v>
      </c>
      <c r="I30" s="94">
        <f t="shared" si="9"/>
        <v>7</v>
      </c>
      <c r="J30" s="95">
        <f t="shared" si="10"/>
        <v>8</v>
      </c>
      <c r="K30" s="74"/>
    </row>
    <row r="31" spans="1:11" s="6" customFormat="1" ht="12.6" customHeight="1" x14ac:dyDescent="0.25">
      <c r="A31" s="102" t="s">
        <v>18</v>
      </c>
      <c r="B31" s="121" t="s">
        <v>20</v>
      </c>
      <c r="C31" s="122"/>
      <c r="D31" s="122"/>
      <c r="E31" s="122"/>
      <c r="F31" s="122"/>
      <c r="G31" s="122"/>
      <c r="H31" s="122"/>
      <c r="I31" s="122"/>
      <c r="J31" s="79">
        <v>5</v>
      </c>
      <c r="K31" s="74"/>
    </row>
    <row r="32" spans="1:11" s="6" customFormat="1" ht="12.6" customHeight="1" x14ac:dyDescent="0.25">
      <c r="A32" s="99" t="s">
        <v>27</v>
      </c>
      <c r="B32" s="20">
        <v>2</v>
      </c>
      <c r="C32" s="1" t="s">
        <v>16</v>
      </c>
      <c r="D32" s="3">
        <f>SUM(E32:H32)</f>
        <v>15</v>
      </c>
      <c r="E32" s="3">
        <v>5</v>
      </c>
      <c r="F32" s="3">
        <v>3</v>
      </c>
      <c r="G32" s="5">
        <v>7</v>
      </c>
      <c r="H32" s="3"/>
      <c r="I32" s="92">
        <f>ROUNDUP(E32/J$31,1)</f>
        <v>1</v>
      </c>
      <c r="J32" s="93">
        <f>ROUNDUP((F32+G32+H32)/J$31,1)</f>
        <v>2</v>
      </c>
      <c r="K32" s="74"/>
    </row>
    <row r="33" spans="1:16" s="6" customFormat="1" ht="12.6" customHeight="1" x14ac:dyDescent="0.25">
      <c r="A33" s="100" t="s">
        <v>50</v>
      </c>
      <c r="B33" s="20">
        <v>3</v>
      </c>
      <c r="C33" s="1" t="s">
        <v>16</v>
      </c>
      <c r="D33" s="3">
        <f>SUM(E33:H33)</f>
        <v>25</v>
      </c>
      <c r="E33" s="4">
        <v>10</v>
      </c>
      <c r="F33" s="4">
        <v>5</v>
      </c>
      <c r="G33" s="10">
        <v>10</v>
      </c>
      <c r="H33" s="4"/>
      <c r="I33" s="92">
        <f t="shared" ref="I33:I36" si="12">ROUNDUP(E33/J$31,1)</f>
        <v>2</v>
      </c>
      <c r="J33" s="93">
        <f t="shared" ref="J33:J36" si="13">ROUNDUP((F33+G33+H33)/J$31,1)</f>
        <v>3</v>
      </c>
      <c r="K33" s="74"/>
    </row>
    <row r="34" spans="1:16" s="6" customFormat="1" ht="12.6" customHeight="1" x14ac:dyDescent="0.25">
      <c r="A34" s="100" t="s">
        <v>51</v>
      </c>
      <c r="B34" s="20">
        <v>4</v>
      </c>
      <c r="C34" s="2" t="s">
        <v>17</v>
      </c>
      <c r="D34" s="3">
        <f>SUM(E34:H34)</f>
        <v>15</v>
      </c>
      <c r="E34" s="4">
        <v>5</v>
      </c>
      <c r="F34" s="3">
        <v>3</v>
      </c>
      <c r="G34" s="5">
        <v>7</v>
      </c>
      <c r="H34" s="11"/>
      <c r="I34" s="92">
        <f t="shared" si="12"/>
        <v>1</v>
      </c>
      <c r="J34" s="93">
        <f t="shared" si="13"/>
        <v>2</v>
      </c>
      <c r="K34" s="74"/>
    </row>
    <row r="35" spans="1:16" s="6" customFormat="1" ht="12.6" customHeight="1" x14ac:dyDescent="0.25">
      <c r="A35" s="100" t="s">
        <v>52</v>
      </c>
      <c r="B35" s="20">
        <v>4</v>
      </c>
      <c r="C35" s="2" t="s">
        <v>17</v>
      </c>
      <c r="D35" s="3">
        <f>SUM(E35:H35)</f>
        <v>25</v>
      </c>
      <c r="E35" s="4">
        <v>10</v>
      </c>
      <c r="F35" s="3">
        <v>5</v>
      </c>
      <c r="G35" s="5">
        <v>10</v>
      </c>
      <c r="H35" s="11"/>
      <c r="I35" s="92">
        <f t="shared" si="12"/>
        <v>2</v>
      </c>
      <c r="J35" s="93">
        <f t="shared" si="13"/>
        <v>3</v>
      </c>
      <c r="K35" s="74"/>
    </row>
    <row r="36" spans="1:16" s="6" customFormat="1" ht="12.6" customHeight="1" x14ac:dyDescent="0.25">
      <c r="A36" s="99" t="s">
        <v>25</v>
      </c>
      <c r="B36" s="20">
        <v>2</v>
      </c>
      <c r="C36" s="2" t="s">
        <v>16</v>
      </c>
      <c r="D36" s="3">
        <f>SUM(E36:H36)</f>
        <v>15</v>
      </c>
      <c r="E36" s="4"/>
      <c r="F36" s="3"/>
      <c r="G36" s="3">
        <v>15</v>
      </c>
      <c r="H36" s="3"/>
      <c r="I36" s="92">
        <f t="shared" si="12"/>
        <v>0</v>
      </c>
      <c r="J36" s="93">
        <f t="shared" si="13"/>
        <v>3</v>
      </c>
      <c r="K36" s="74"/>
    </row>
    <row r="37" spans="1:16" s="6" customFormat="1" ht="12.6" customHeight="1" x14ac:dyDescent="0.25">
      <c r="A37" s="99" t="s">
        <v>34</v>
      </c>
      <c r="B37" s="20">
        <v>15</v>
      </c>
      <c r="C37" s="1" t="s">
        <v>17</v>
      </c>
      <c r="D37" s="3"/>
      <c r="E37" s="4"/>
      <c r="F37" s="4"/>
      <c r="G37" s="10"/>
      <c r="H37" s="27"/>
      <c r="I37" s="29"/>
      <c r="J37" s="30"/>
      <c r="K37" s="74"/>
    </row>
    <row r="38" spans="1:16" s="6" customFormat="1" ht="12.6" customHeight="1" x14ac:dyDescent="0.25">
      <c r="A38" s="105" t="s">
        <v>8</v>
      </c>
      <c r="B38" s="56">
        <f>SUM(B32:B37)</f>
        <v>30</v>
      </c>
      <c r="C38" s="57">
        <f>COUNTIF(C32:C37,"e")</f>
        <v>3</v>
      </c>
      <c r="D38" s="52">
        <f>SUM(D32:D37)</f>
        <v>95</v>
      </c>
      <c r="E38" s="52">
        <f>SUM(E32:E37)</f>
        <v>30</v>
      </c>
      <c r="F38" s="52">
        <f>SUM(F32:F37)</f>
        <v>16</v>
      </c>
      <c r="G38" s="52">
        <f>SUM(G32:G37)</f>
        <v>49</v>
      </c>
      <c r="H38" s="61"/>
      <c r="I38" s="96">
        <f>SUM(I32:I37)</f>
        <v>6</v>
      </c>
      <c r="J38" s="96">
        <f>SUM(J32:J37)</f>
        <v>13</v>
      </c>
      <c r="K38" s="74"/>
    </row>
    <row r="39" spans="1:16" s="6" customFormat="1" ht="12.6" customHeight="1" x14ac:dyDescent="0.25">
      <c r="A39" s="102" t="s">
        <v>19</v>
      </c>
      <c r="B39" s="31">
        <f t="shared" ref="B39:H39" si="14">B12+B21+B30+B38</f>
        <v>90</v>
      </c>
      <c r="C39" s="22">
        <f t="shared" si="14"/>
        <v>9</v>
      </c>
      <c r="D39" s="22">
        <f t="shared" si="14"/>
        <v>540</v>
      </c>
      <c r="E39" s="34">
        <f t="shared" si="14"/>
        <v>245</v>
      </c>
      <c r="F39" s="22">
        <f t="shared" si="14"/>
        <v>86</v>
      </c>
      <c r="G39" s="22">
        <f t="shared" si="14"/>
        <v>209</v>
      </c>
      <c r="H39" s="22">
        <f t="shared" si="14"/>
        <v>0</v>
      </c>
      <c r="I39" s="12"/>
      <c r="J39" s="12"/>
      <c r="K39" s="74"/>
    </row>
    <row r="40" spans="1:16" s="15" customFormat="1" ht="13.5" x14ac:dyDescent="0.2">
      <c r="A40" s="33" t="s">
        <v>9</v>
      </c>
      <c r="B40" s="32"/>
      <c r="C40" s="21"/>
      <c r="D40" s="62"/>
      <c r="E40" s="17">
        <f>(E39/D39)*100</f>
        <v>45.370370370370374</v>
      </c>
      <c r="F40" s="17">
        <f>(F39/D39)*100</f>
        <v>15.925925925925927</v>
      </c>
      <c r="G40" s="17">
        <f>(G39/D39)*100</f>
        <v>38.703703703703702</v>
      </c>
      <c r="H40" s="17">
        <f>(H39/D39)*100</f>
        <v>0</v>
      </c>
      <c r="I40" s="13"/>
      <c r="J40" s="14"/>
      <c r="K40" s="78"/>
    </row>
    <row r="41" spans="1:16" x14ac:dyDescent="0.2">
      <c r="A41" s="39" t="s">
        <v>29</v>
      </c>
    </row>
    <row r="42" spans="1:16" ht="13.5" x14ac:dyDescent="0.25">
      <c r="A42" s="106" t="s">
        <v>56</v>
      </c>
      <c r="B42" s="110" t="s">
        <v>20</v>
      </c>
      <c r="C42" s="110"/>
      <c r="D42" s="110"/>
      <c r="E42" s="110"/>
      <c r="F42" s="110"/>
      <c r="G42" s="110"/>
      <c r="H42" s="110"/>
      <c r="I42" s="110"/>
      <c r="J42" s="68">
        <v>10</v>
      </c>
      <c r="K42" s="35"/>
      <c r="L42" s="36"/>
      <c r="M42" s="36"/>
      <c r="O42" s="38"/>
      <c r="P42" s="38"/>
    </row>
    <row r="43" spans="1:16" ht="14.25" customHeight="1" x14ac:dyDescent="0.2">
      <c r="A43" s="107" t="s">
        <v>35</v>
      </c>
      <c r="B43" s="69">
        <v>2</v>
      </c>
      <c r="C43" s="70" t="s">
        <v>16</v>
      </c>
      <c r="D43" s="30">
        <f>SUM(E43:H43)</f>
        <v>15</v>
      </c>
      <c r="E43" s="60">
        <v>5</v>
      </c>
      <c r="F43" s="54">
        <v>3</v>
      </c>
      <c r="G43" s="54">
        <v>7</v>
      </c>
      <c r="H43" s="71"/>
      <c r="I43" s="89">
        <f>E43/J$42</f>
        <v>0.5</v>
      </c>
      <c r="J43" s="89">
        <f>ROUNDUP((F43+G43+H43)/J$42,0)</f>
        <v>1</v>
      </c>
      <c r="K43" s="35"/>
      <c r="L43" s="36"/>
      <c r="M43" s="36"/>
      <c r="O43" s="38"/>
      <c r="P43" s="38"/>
    </row>
    <row r="44" spans="1:16" ht="14.25" customHeight="1" x14ac:dyDescent="0.2">
      <c r="A44" s="108" t="s">
        <v>36</v>
      </c>
      <c r="B44" s="69">
        <v>2</v>
      </c>
      <c r="C44" s="70" t="s">
        <v>16</v>
      </c>
      <c r="D44" s="30">
        <f t="shared" ref="D44" si="15">SUM(E44:H44)</f>
        <v>15</v>
      </c>
      <c r="E44" s="60">
        <v>5</v>
      </c>
      <c r="F44" s="54">
        <v>3</v>
      </c>
      <c r="G44" s="54">
        <v>7</v>
      </c>
      <c r="H44" s="71"/>
      <c r="I44" s="89">
        <f t="shared" ref="I44:I45" si="16">E44/J$42</f>
        <v>0.5</v>
      </c>
      <c r="J44" s="89">
        <f t="shared" ref="J44:J45" si="17">ROUNDUP((F44+G44+H44)/J$42,0)</f>
        <v>1</v>
      </c>
      <c r="K44" s="35"/>
      <c r="L44" s="36"/>
      <c r="M44" s="36"/>
      <c r="O44" s="38"/>
      <c r="P44" s="38"/>
    </row>
    <row r="45" spans="1:16" ht="14.25" customHeight="1" x14ac:dyDescent="0.2">
      <c r="A45" s="108" t="s">
        <v>60</v>
      </c>
      <c r="B45" s="72">
        <v>2</v>
      </c>
      <c r="C45" s="70" t="s">
        <v>16</v>
      </c>
      <c r="D45" s="30">
        <v>15</v>
      </c>
      <c r="E45" s="60">
        <v>5</v>
      </c>
      <c r="F45" s="54">
        <v>3</v>
      </c>
      <c r="G45" s="54">
        <v>7</v>
      </c>
      <c r="H45" s="71"/>
      <c r="I45" s="89">
        <f t="shared" si="16"/>
        <v>0.5</v>
      </c>
      <c r="J45" s="89">
        <f t="shared" si="17"/>
        <v>1</v>
      </c>
      <c r="K45" s="35"/>
      <c r="L45" s="36"/>
      <c r="M45" s="36"/>
      <c r="O45" s="38"/>
      <c r="P45" s="38"/>
    </row>
    <row r="46" spans="1:16" x14ac:dyDescent="0.2">
      <c r="A46" s="109" t="s">
        <v>57</v>
      </c>
      <c r="B46" s="111" t="s">
        <v>20</v>
      </c>
      <c r="C46" s="112"/>
      <c r="D46" s="112"/>
      <c r="E46" s="112"/>
      <c r="F46" s="112"/>
      <c r="G46" s="112"/>
      <c r="H46" s="112"/>
      <c r="I46" s="113"/>
      <c r="J46" s="87">
        <v>10</v>
      </c>
      <c r="K46" s="35"/>
      <c r="L46" s="36"/>
      <c r="M46" s="36"/>
      <c r="O46" s="38"/>
      <c r="P46" s="38"/>
    </row>
    <row r="47" spans="1:16" x14ac:dyDescent="0.2">
      <c r="A47" s="107" t="s">
        <v>37</v>
      </c>
      <c r="B47" s="72">
        <v>3</v>
      </c>
      <c r="C47" s="70" t="s">
        <v>16</v>
      </c>
      <c r="D47" s="30">
        <f>SUM(E47:H47)</f>
        <v>13</v>
      </c>
      <c r="E47" s="60">
        <v>5</v>
      </c>
      <c r="F47" s="54">
        <v>3</v>
      </c>
      <c r="G47" s="54">
        <v>5</v>
      </c>
      <c r="H47" s="30"/>
      <c r="I47" s="89">
        <f>E47/J$46</f>
        <v>0.5</v>
      </c>
      <c r="J47" s="89">
        <f>ROUNDUP((F47+G47+H47)/J$7,0)</f>
        <v>4</v>
      </c>
      <c r="K47" s="35"/>
      <c r="L47" s="36"/>
      <c r="M47" s="36"/>
      <c r="O47" s="38"/>
      <c r="P47" s="38"/>
    </row>
    <row r="48" spans="1:16" x14ac:dyDescent="0.2">
      <c r="A48" s="107" t="s">
        <v>38</v>
      </c>
      <c r="B48" s="72">
        <v>3</v>
      </c>
      <c r="C48" s="70" t="s">
        <v>16</v>
      </c>
      <c r="D48" s="30">
        <f>SUM(E48:H48)</f>
        <v>13</v>
      </c>
      <c r="E48" s="60">
        <v>5</v>
      </c>
      <c r="F48" s="54">
        <v>3</v>
      </c>
      <c r="G48" s="54">
        <v>5</v>
      </c>
      <c r="H48" s="30"/>
      <c r="I48" s="89">
        <f>E48/J$46</f>
        <v>0.5</v>
      </c>
      <c r="J48" s="89">
        <f>ROUNDUP((F48+G48+H48)/J$46,0)</f>
        <v>1</v>
      </c>
      <c r="K48" s="35"/>
      <c r="L48" s="36"/>
      <c r="M48" s="36"/>
      <c r="O48" s="38"/>
      <c r="P48" s="38"/>
    </row>
    <row r="49" spans="1:16" x14ac:dyDescent="0.2">
      <c r="A49" s="108" t="s">
        <v>61</v>
      </c>
      <c r="B49" s="72">
        <v>3</v>
      </c>
      <c r="C49" s="70" t="s">
        <v>16</v>
      </c>
      <c r="D49" s="30">
        <v>13</v>
      </c>
      <c r="E49" s="60">
        <v>5</v>
      </c>
      <c r="F49" s="54">
        <v>3</v>
      </c>
      <c r="G49" s="54">
        <v>5</v>
      </c>
      <c r="H49" s="30"/>
      <c r="I49" s="89">
        <f>E49/J$46</f>
        <v>0.5</v>
      </c>
      <c r="J49" s="89">
        <f>ROUNDUP((F49+G49+H49)/J$46,0)</f>
        <v>1</v>
      </c>
      <c r="K49" s="35"/>
      <c r="L49" s="36"/>
      <c r="M49" s="36"/>
      <c r="O49" s="38"/>
      <c r="P49" s="38"/>
    </row>
    <row r="50" spans="1:16" x14ac:dyDescent="0.2">
      <c r="A50" s="109" t="s">
        <v>58</v>
      </c>
      <c r="B50" s="114" t="s">
        <v>20</v>
      </c>
      <c r="C50" s="114"/>
      <c r="D50" s="114"/>
      <c r="E50" s="114"/>
      <c r="F50" s="114"/>
      <c r="G50" s="114"/>
      <c r="H50" s="114"/>
      <c r="I50" s="114"/>
      <c r="J50" s="88">
        <v>5</v>
      </c>
      <c r="K50" s="35"/>
      <c r="L50" s="36"/>
      <c r="M50" s="36"/>
      <c r="O50" s="38"/>
      <c r="P50" s="38"/>
    </row>
    <row r="51" spans="1:16" x14ac:dyDescent="0.2">
      <c r="A51" s="107" t="s">
        <v>53</v>
      </c>
      <c r="B51" s="72">
        <v>2</v>
      </c>
      <c r="C51" s="70" t="s">
        <v>16</v>
      </c>
      <c r="D51" s="30">
        <v>15</v>
      </c>
      <c r="E51" s="60">
        <v>5</v>
      </c>
      <c r="F51" s="54">
        <v>3</v>
      </c>
      <c r="G51" s="54">
        <v>7</v>
      </c>
      <c r="H51" s="30"/>
      <c r="I51" s="89">
        <f>E51/J$50</f>
        <v>1</v>
      </c>
      <c r="J51" s="89">
        <f>ROUNDUP((F51+G51+H51)/J$50,0)</f>
        <v>2</v>
      </c>
      <c r="K51" s="35"/>
      <c r="L51" s="36"/>
      <c r="M51" s="36"/>
      <c r="O51" s="38"/>
      <c r="P51" s="38"/>
    </row>
    <row r="52" spans="1:16" x14ac:dyDescent="0.2">
      <c r="A52" s="107" t="s">
        <v>54</v>
      </c>
      <c r="B52" s="72">
        <v>2</v>
      </c>
      <c r="C52" s="70" t="s">
        <v>16</v>
      </c>
      <c r="D52" s="30">
        <v>15</v>
      </c>
      <c r="E52" s="60">
        <v>5</v>
      </c>
      <c r="F52" s="54">
        <v>3</v>
      </c>
      <c r="G52" s="54">
        <v>7</v>
      </c>
      <c r="H52" s="30"/>
      <c r="I52" s="89">
        <f t="shared" ref="I52:I54" si="18">E52/J$50</f>
        <v>1</v>
      </c>
      <c r="J52" s="89">
        <f t="shared" ref="J52:J54" si="19">ROUNDUP((F52+G52+H52)/J$50,0)</f>
        <v>2</v>
      </c>
      <c r="K52" s="35"/>
      <c r="L52" s="36"/>
      <c r="M52" s="36"/>
      <c r="O52" s="38"/>
      <c r="P52" s="38"/>
    </row>
    <row r="53" spans="1:16" x14ac:dyDescent="0.2">
      <c r="A53" s="107" t="s">
        <v>59</v>
      </c>
      <c r="B53" s="72">
        <v>2</v>
      </c>
      <c r="C53" s="70" t="s">
        <v>16</v>
      </c>
      <c r="D53" s="30">
        <v>15</v>
      </c>
      <c r="E53" s="60">
        <v>5</v>
      </c>
      <c r="F53" s="54">
        <v>3</v>
      </c>
      <c r="G53" s="54">
        <v>7</v>
      </c>
      <c r="H53" s="30"/>
      <c r="I53" s="89">
        <f t="shared" si="18"/>
        <v>1</v>
      </c>
      <c r="J53" s="89">
        <f t="shared" si="19"/>
        <v>2</v>
      </c>
      <c r="K53" s="35"/>
      <c r="L53" s="36"/>
      <c r="M53" s="36"/>
      <c r="O53" s="38"/>
      <c r="P53" s="38"/>
    </row>
    <row r="54" spans="1:16" x14ac:dyDescent="0.2">
      <c r="A54" s="107" t="s">
        <v>55</v>
      </c>
      <c r="B54" s="72">
        <v>2</v>
      </c>
      <c r="C54" s="70" t="s">
        <v>16</v>
      </c>
      <c r="D54" s="30">
        <v>15</v>
      </c>
      <c r="E54" s="60">
        <v>5</v>
      </c>
      <c r="F54" s="54">
        <v>3</v>
      </c>
      <c r="G54" s="54">
        <v>7</v>
      </c>
      <c r="H54" s="30"/>
      <c r="I54" s="89">
        <f t="shared" si="18"/>
        <v>1</v>
      </c>
      <c r="J54" s="89">
        <f t="shared" si="19"/>
        <v>2</v>
      </c>
      <c r="K54" s="35"/>
      <c r="L54" s="36"/>
      <c r="M54" s="36"/>
      <c r="O54" s="38"/>
      <c r="P54" s="38"/>
    </row>
  </sheetData>
  <sheetProtection selectLockedCells="1" selectUnlockedCells="1"/>
  <mergeCells count="9">
    <mergeCell ref="B42:I42"/>
    <mergeCell ref="B46:I46"/>
    <mergeCell ref="B50:I50"/>
    <mergeCell ref="A1:J1"/>
    <mergeCell ref="A2:J2"/>
    <mergeCell ref="B4:I4"/>
    <mergeCell ref="B13:I13"/>
    <mergeCell ref="B22:I22"/>
    <mergeCell ref="B31:I31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I-IV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2022-04-25T09:22:48Z</cp:lastPrinted>
  <dcterms:created xsi:type="dcterms:W3CDTF">2013-01-21T11:52:24Z</dcterms:created>
  <dcterms:modified xsi:type="dcterms:W3CDTF">2022-04-25T10:29:40Z</dcterms:modified>
</cp:coreProperties>
</file>