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Zarządzanie 2022-23\"/>
    </mc:Choice>
  </mc:AlternateContent>
  <bookViews>
    <workbookView xWindow="0" yWindow="0" windowWidth="24000" windowHeight="8085"/>
  </bookViews>
  <sheets>
    <sheet name="semestr I-IV" sheetId="1" r:id="rId1"/>
  </sheets>
  <calcPr calcId="152511"/>
</workbook>
</file>

<file path=xl/calcChain.xml><?xml version="1.0" encoding="utf-8"?>
<calcChain xmlns="http://schemas.openxmlformats.org/spreadsheetml/2006/main">
  <c r="I52" i="1" l="1"/>
  <c r="J52" i="1"/>
  <c r="I53" i="1"/>
  <c r="J53" i="1"/>
  <c r="I54" i="1"/>
  <c r="J54" i="1"/>
  <c r="J51" i="1"/>
  <c r="I51" i="1"/>
  <c r="I48" i="1"/>
  <c r="J48" i="1"/>
  <c r="I49" i="1"/>
  <c r="J49" i="1"/>
  <c r="J47" i="1"/>
  <c r="I47" i="1"/>
  <c r="I44" i="1"/>
  <c r="J44" i="1"/>
  <c r="I45" i="1"/>
  <c r="J45" i="1"/>
  <c r="J43" i="1"/>
  <c r="I43" i="1"/>
  <c r="D48" i="1" l="1"/>
  <c r="D47" i="1"/>
  <c r="D44" i="1"/>
  <c r="D43" i="1"/>
  <c r="D18" i="1" l="1"/>
  <c r="I18" i="1"/>
  <c r="J18" i="1"/>
  <c r="I32" i="1"/>
  <c r="J32" i="1"/>
  <c r="I33" i="1"/>
  <c r="J33" i="1"/>
  <c r="I34" i="1"/>
  <c r="J34" i="1"/>
  <c r="I35" i="1"/>
  <c r="J35" i="1"/>
  <c r="I36" i="1"/>
  <c r="J36" i="1"/>
  <c r="J31" i="1"/>
  <c r="I31" i="1"/>
  <c r="I23" i="1"/>
  <c r="J23" i="1"/>
  <c r="I24" i="1"/>
  <c r="J24" i="1"/>
  <c r="I25" i="1"/>
  <c r="J25" i="1"/>
  <c r="I26" i="1"/>
  <c r="J26" i="1"/>
  <c r="I27" i="1"/>
  <c r="J27" i="1"/>
  <c r="I28" i="1"/>
  <c r="J28" i="1"/>
  <c r="J22" i="1"/>
  <c r="I22" i="1"/>
  <c r="I13" i="1"/>
  <c r="J13" i="1"/>
  <c r="I14" i="1"/>
  <c r="J14" i="1"/>
  <c r="I15" i="1"/>
  <c r="J15" i="1"/>
  <c r="I16" i="1"/>
  <c r="J16" i="1"/>
  <c r="I17" i="1"/>
  <c r="J17" i="1"/>
  <c r="I19" i="1"/>
  <c r="J19" i="1"/>
  <c r="I6" i="1"/>
  <c r="J6" i="1"/>
  <c r="I7" i="1"/>
  <c r="J7" i="1"/>
  <c r="I8" i="1"/>
  <c r="J8" i="1"/>
  <c r="I9" i="1"/>
  <c r="J9" i="1"/>
  <c r="I10" i="1"/>
  <c r="J10" i="1"/>
  <c r="I5" i="1"/>
  <c r="J5" i="1"/>
  <c r="G20" i="1"/>
  <c r="B11" i="1"/>
  <c r="H29" i="1"/>
  <c r="G29" i="1"/>
  <c r="F29" i="1"/>
  <c r="E29" i="1"/>
  <c r="C29" i="1"/>
  <c r="B29" i="1"/>
  <c r="D28" i="1"/>
  <c r="D27" i="1"/>
  <c r="D26" i="1"/>
  <c r="D25" i="1"/>
  <c r="D24" i="1"/>
  <c r="D23" i="1"/>
  <c r="D22" i="1"/>
  <c r="D32" i="1"/>
  <c r="D33" i="1"/>
  <c r="D34" i="1"/>
  <c r="D35" i="1"/>
  <c r="F38" i="1"/>
  <c r="G38" i="1"/>
  <c r="B38" i="1"/>
  <c r="F20" i="1"/>
  <c r="B20" i="1"/>
  <c r="D31" i="1"/>
  <c r="D36" i="1"/>
  <c r="C38" i="1"/>
  <c r="C20" i="1"/>
  <c r="C11" i="1"/>
  <c r="H11" i="1"/>
  <c r="H20" i="1"/>
  <c r="F11" i="1"/>
  <c r="E38" i="1"/>
  <c r="D7" i="1"/>
  <c r="D8" i="1"/>
  <c r="D19" i="1"/>
  <c r="D17" i="1"/>
  <c r="D13" i="1"/>
  <c r="D9" i="1"/>
  <c r="G11" i="1"/>
  <c r="D6" i="1"/>
  <c r="D10" i="1"/>
  <c r="E11" i="1"/>
  <c r="D15" i="1"/>
  <c r="D16" i="1"/>
  <c r="E20" i="1"/>
  <c r="D14" i="1"/>
  <c r="J20" i="1" l="1"/>
  <c r="I20" i="1"/>
  <c r="F39" i="1"/>
  <c r="C39" i="1"/>
  <c r="H39" i="1"/>
  <c r="I29" i="1"/>
  <c r="E39" i="1"/>
  <c r="I38" i="1"/>
  <c r="J11" i="1"/>
  <c r="J29" i="1"/>
  <c r="D11" i="1"/>
  <c r="G39" i="1"/>
  <c r="I11" i="1"/>
  <c r="J38" i="1"/>
  <c r="D38" i="1"/>
  <c r="D29" i="1"/>
  <c r="B39" i="1"/>
  <c r="D20" i="1"/>
  <c r="D39" i="1" l="1"/>
  <c r="E40" i="1" s="1"/>
  <c r="F40" i="1" l="1"/>
  <c r="H40" i="1"/>
  <c r="G40" i="1"/>
</calcChain>
</file>

<file path=xl/sharedStrings.xml><?xml version="1.0" encoding="utf-8"?>
<sst xmlns="http://schemas.openxmlformats.org/spreadsheetml/2006/main" count="107" uniqueCount="62">
  <si>
    <t>Przedmiot</t>
  </si>
  <si>
    <t>ECTS</t>
  </si>
  <si>
    <t>Forma zal.</t>
  </si>
  <si>
    <t>Godziny ogółem</t>
  </si>
  <si>
    <t>Wykłady</t>
  </si>
  <si>
    <t>Ćw.Aud.</t>
  </si>
  <si>
    <t>Ćw.Lab.</t>
  </si>
  <si>
    <t>Ćw.Ter.</t>
  </si>
  <si>
    <t>e</t>
  </si>
  <si>
    <t>z</t>
  </si>
  <si>
    <t xml:space="preserve">Σ   </t>
  </si>
  <si>
    <t>Udział procentowy [%]</t>
  </si>
  <si>
    <t>WYDZIAŁ INŻYNIERII PRODUKCJI</t>
  </si>
  <si>
    <t xml:space="preserve">SEMESTR I </t>
  </si>
  <si>
    <t>SEMESTR II</t>
  </si>
  <si>
    <t>SEMESTR III</t>
  </si>
  <si>
    <t>Wykładów na zjazd</t>
  </si>
  <si>
    <t>Ćwiczeń na zjazd</t>
  </si>
  <si>
    <t>Ogółem godzin w semestrach 1-4</t>
  </si>
  <si>
    <t>SEMESTR IV</t>
  </si>
  <si>
    <t>Liczba zjazdów</t>
  </si>
  <si>
    <t>Prognozowanie i symulacja w przedsiębiorstwie</t>
  </si>
  <si>
    <t>Systemy wspomagania decyzji i zarządzania wiedzą</t>
  </si>
  <si>
    <t xml:space="preserve">Modelowanie procesów produkcyjnych  </t>
  </si>
  <si>
    <t xml:space="preserve">Ocena techniczna i wycena maszyn </t>
  </si>
  <si>
    <t>Planowanie i ocena inwestycji technicznych</t>
  </si>
  <si>
    <t>Infrastruktura komunikacyjna</t>
  </si>
  <si>
    <t>Teoria podejmowania decyzji</t>
  </si>
  <si>
    <t>Obsługa informatyczna produkcji</t>
  </si>
  <si>
    <t>Systemy informatyczne w zarządzaniu i rachunkowości</t>
  </si>
  <si>
    <t>Zarządzanie utrzymaniem maszyn</t>
  </si>
  <si>
    <t>Narzędzia analizy finansowej dla przedsiębiorstw</t>
  </si>
  <si>
    <t>E-learning w inżynierii produkcji</t>
  </si>
  <si>
    <t>Organizacja systemów produkcyjnych 1</t>
  </si>
  <si>
    <t>Organizacja systemów produkcyjnych 2</t>
  </si>
  <si>
    <t>Seminarium dyplomowe 2</t>
  </si>
  <si>
    <t>Seminarium dyplomowe 1</t>
  </si>
  <si>
    <t>Zarządzanie infrastrukturą komunalną</t>
  </si>
  <si>
    <t>Przedmiot  do wyboru - blok C</t>
  </si>
  <si>
    <t>Przedmiot  do wyboru - Blok B</t>
  </si>
  <si>
    <t>Ekonometria</t>
  </si>
  <si>
    <t>Przedmiot do wyboru - blok A</t>
  </si>
  <si>
    <t>Zarządzanie projektem i innowacjami 1*</t>
  </si>
  <si>
    <t>Zarządzanie projektem i innowacjam 2*</t>
  </si>
  <si>
    <t>*Przedmioty humanistyczne i społeczne</t>
  </si>
  <si>
    <t>Język obcy</t>
  </si>
  <si>
    <t>Zintegrowane systemy zarządzania</t>
  </si>
  <si>
    <t>Zarządzanie strategiczne</t>
  </si>
  <si>
    <t>Praca magisterska i egzamin dyplomowy</t>
  </si>
  <si>
    <t>Metody i techniki zarządzania jakością w przedsiębiorstwie</t>
  </si>
  <si>
    <t>Zarządzanie kosztami jakości</t>
  </si>
  <si>
    <t>Psychologia zachowań konsumenckich</t>
  </si>
  <si>
    <t>Marketing i zarządzanie produkcją żywności wygodnej</t>
  </si>
  <si>
    <t>Symulacyjne gry menedżerskie</t>
  </si>
  <si>
    <t>Zarządzanie przedsiębiorstwem w praktyce</t>
  </si>
  <si>
    <t>Marketing research</t>
  </si>
  <si>
    <t>Przedmiot  do wyboru - blok A</t>
  </si>
  <si>
    <t>Przedmiot  do wyboru - blok B</t>
  </si>
  <si>
    <t>New trends in human resoaurces management</t>
  </si>
  <si>
    <t>Stosowanie środków ochrony roślin</t>
  </si>
  <si>
    <t>Komputerowe wspomaganie projektowania</t>
  </si>
  <si>
    <t>Kierunek Zarządzanie i Inżynieria Produkcji, specjalność inżynieria zarządzania produkcją i usługami. Studia niestacjonarne drugiego stopnia. Plan studiów zgodny z uchwałą nr 76/2018-2019 Senatu Uniwersytetu Przyrodniczego w Lublinie obowiązuje dla naboru 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</si>
</sst>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 zł&quot;_-;\-* #,##0.00&quot; zł&quot;_-;_-* \-??&quot; zł&quot;_-;_-@_-"/>
    <numFmt numFmtId="165" formatCode="0.0"/>
  </numFmts>
  <fonts count="25" x14ac:knownFonts="1">
    <font>
      <sz val="10"/>
      <name val="Arial"/>
      <family val="2"/>
      <charset val="238"/>
    </font>
    <font>
      <sz val="11"/>
      <color indexed="8"/>
      <name val="Calibri"/>
      <family val="2"/>
    </font>
    <font>
      <sz val="9"/>
      <name val="Arial"/>
      <family val="2"/>
      <charset val="238"/>
    </font>
    <font>
      <sz val="10"/>
      <color indexed="12"/>
      <name val="Arial"/>
      <family val="2"/>
      <charset val="238"/>
    </font>
    <font>
      <b/>
      <sz val="9"/>
      <name val="Arial Narrow"/>
      <family val="2"/>
      <charset val="238"/>
    </font>
    <font>
      <sz val="10"/>
      <name val="Arial Narrow"/>
      <family val="2"/>
      <charset val="238"/>
    </font>
    <font>
      <sz val="9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b/>
      <sz val="9"/>
      <color indexed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9"/>
      <color indexed="12"/>
      <name val="Arial Narrow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"/>
      <family val="2"/>
      <charset val="238"/>
    </font>
    <font>
      <sz val="9"/>
      <color indexed="12"/>
      <name val="Arial Narrow"/>
      <family val="2"/>
      <charset val="238"/>
    </font>
    <font>
      <b/>
      <sz val="9"/>
      <color indexed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indexed="12"/>
      <name val="Arial"/>
      <family val="2"/>
      <charset val="238"/>
    </font>
    <font>
      <b/>
      <sz val="10"/>
      <color indexed="8"/>
      <name val="Arial"/>
      <family val="2"/>
      <charset val="238"/>
    </font>
    <font>
      <sz val="6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4"/>
      <name val="Arial Narrow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1" fillId="0" borderId="0"/>
    <xf numFmtId="0" fontId="21" fillId="0" borderId="0"/>
    <xf numFmtId="0" fontId="22" fillId="0" borderId="0"/>
    <xf numFmtId="164" fontId="1" fillId="0" borderId="0"/>
  </cellStyleXfs>
  <cellXfs count="96">
    <xf numFmtId="0" fontId="0" fillId="0" borderId="0" xfId="0"/>
    <xf numFmtId="0" fontId="5" fillId="0" borderId="1" xfId="2" applyFont="1" applyFill="1" applyBorder="1" applyAlignment="1">
      <alignment horizontal="center" vertical="center"/>
    </xf>
    <xf numFmtId="1" fontId="5" fillId="0" borderId="1" xfId="2" applyNumberFormat="1" applyFont="1" applyFill="1" applyBorder="1" applyAlignment="1">
      <alignment horizontal="center" vertical="center"/>
    </xf>
    <xf numFmtId="0" fontId="4" fillId="0" borderId="0" xfId="2" applyFont="1" applyFill="1"/>
    <xf numFmtId="0" fontId="7" fillId="0" borderId="0" xfId="2" applyFont="1" applyFill="1"/>
    <xf numFmtId="0" fontId="8" fillId="0" borderId="0" xfId="2" applyFont="1" applyFill="1"/>
    <xf numFmtId="0" fontId="10" fillId="0" borderId="0" xfId="2" applyFont="1" applyFill="1"/>
    <xf numFmtId="0" fontId="5" fillId="0" borderId="1" xfId="2" applyNumberFormat="1" applyFont="1" applyFill="1" applyBorder="1" applyAlignment="1">
      <alignment horizontal="center" vertical="center"/>
    </xf>
    <xf numFmtId="1" fontId="12" fillId="0" borderId="0" xfId="2" applyNumberFormat="1" applyFont="1" applyFill="1" applyBorder="1" applyAlignment="1">
      <alignment horizontal="center" vertical="center"/>
    </xf>
    <xf numFmtId="0" fontId="2" fillId="0" borderId="0" xfId="2" applyFont="1" applyFill="1" applyAlignment="1">
      <alignment vertical="center"/>
    </xf>
    <xf numFmtId="1" fontId="17" fillId="0" borderId="0" xfId="2" applyNumberFormat="1" applyFont="1" applyFill="1" applyBorder="1" applyAlignment="1">
      <alignment horizontal="center"/>
    </xf>
    <xf numFmtId="1" fontId="15" fillId="0" borderId="0" xfId="2" applyNumberFormat="1" applyFont="1" applyFill="1" applyBorder="1" applyAlignment="1">
      <alignment horizontal="center"/>
    </xf>
    <xf numFmtId="1" fontId="18" fillId="0" borderId="0" xfId="2" applyNumberFormat="1" applyFont="1" applyFill="1" applyBorder="1" applyAlignment="1">
      <alignment horizontal="center"/>
    </xf>
    <xf numFmtId="9" fontId="19" fillId="0" borderId="0" xfId="2" applyNumberFormat="1" applyFont="1" applyFill="1" applyBorder="1" applyAlignment="1">
      <alignment horizontal="center"/>
    </xf>
    <xf numFmtId="1" fontId="19" fillId="0" borderId="0" xfId="2" applyNumberFormat="1" applyFont="1" applyFill="1" applyBorder="1" applyAlignment="1">
      <alignment horizontal="center"/>
    </xf>
    <xf numFmtId="165" fontId="17" fillId="0" borderId="0" xfId="2" applyNumberFormat="1" applyFont="1" applyFill="1" applyBorder="1" applyAlignment="1">
      <alignment horizontal="center"/>
    </xf>
    <xf numFmtId="0" fontId="2" fillId="0" borderId="0" xfId="2" applyFont="1" applyFill="1" applyAlignment="1">
      <alignment horizontal="center"/>
    </xf>
    <xf numFmtId="0" fontId="2" fillId="0" borderId="0" xfId="2" applyFont="1" applyFill="1"/>
    <xf numFmtId="165" fontId="9" fillId="0" borderId="1" xfId="2" applyNumberFormat="1" applyFont="1" applyFill="1" applyBorder="1" applyAlignment="1">
      <alignment horizontal="center" vertical="center"/>
    </xf>
    <xf numFmtId="1" fontId="14" fillId="0" borderId="0" xfId="2" applyNumberFormat="1" applyFont="1" applyFill="1"/>
    <xf numFmtId="1" fontId="5" fillId="0" borderId="3" xfId="2" applyNumberFormat="1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/>
    </xf>
    <xf numFmtId="0" fontId="5" fillId="0" borderId="3" xfId="2" applyFont="1" applyFill="1" applyBorder="1" applyAlignment="1">
      <alignment horizontal="center" vertical="center"/>
    </xf>
    <xf numFmtId="0" fontId="21" fillId="0" borderId="0" xfId="2" applyFont="1" applyFill="1" applyBorder="1" applyAlignment="1">
      <alignment horizontal="center" vertical="center"/>
    </xf>
    <xf numFmtId="1" fontId="24" fillId="0" borderId="1" xfId="2" applyNumberFormat="1" applyFont="1" applyFill="1" applyBorder="1" applyAlignment="1">
      <alignment horizontal="center" vertical="center"/>
    </xf>
    <xf numFmtId="0" fontId="4" fillId="0" borderId="4" xfId="2" applyFont="1" applyFill="1" applyBorder="1" applyAlignment="1">
      <alignment horizontal="center" vertical="center"/>
    </xf>
    <xf numFmtId="1" fontId="5" fillId="0" borderId="4" xfId="0" applyNumberFormat="1" applyFont="1" applyFill="1" applyBorder="1" applyAlignment="1">
      <alignment horizontal="center"/>
    </xf>
    <xf numFmtId="0" fontId="4" fillId="0" borderId="3" xfId="2" applyFont="1" applyFill="1" applyBorder="1" applyAlignment="1">
      <alignment vertical="center"/>
    </xf>
    <xf numFmtId="1" fontId="13" fillId="0" borderId="3" xfId="2" applyNumberFormat="1" applyFont="1" applyFill="1" applyBorder="1" applyAlignment="1">
      <alignment horizontal="left" vertical="center"/>
    </xf>
    <xf numFmtId="0" fontId="21" fillId="0" borderId="0" xfId="2" applyFill="1"/>
    <xf numFmtId="0" fontId="2" fillId="0" borderId="0" xfId="2" applyFont="1" applyFill="1" applyAlignment="1">
      <alignment horizontal="left"/>
    </xf>
    <xf numFmtId="1" fontId="3" fillId="0" borderId="0" xfId="2" applyNumberFormat="1" applyFont="1" applyFill="1"/>
    <xf numFmtId="0" fontId="5" fillId="0" borderId="3" xfId="0" applyFont="1" applyFill="1" applyBorder="1"/>
    <xf numFmtId="0" fontId="5" fillId="0" borderId="3" xfId="0" applyFont="1" applyFill="1" applyBorder="1" applyAlignment="1">
      <alignment horizontal="center" vertical="center"/>
    </xf>
    <xf numFmtId="0" fontId="5" fillId="0" borderId="3" xfId="4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right" vertical="center"/>
    </xf>
    <xf numFmtId="1" fontId="9" fillId="0" borderId="4" xfId="2" applyNumberFormat="1" applyFont="1" applyFill="1" applyBorder="1" applyAlignment="1">
      <alignment horizontal="center" vertical="center"/>
    </xf>
    <xf numFmtId="0" fontId="9" fillId="0" borderId="3" xfId="2" applyFont="1" applyFill="1" applyBorder="1" applyAlignment="1">
      <alignment horizontal="center" vertical="center"/>
    </xf>
    <xf numFmtId="1" fontId="9" fillId="0" borderId="3" xfId="2" applyNumberFormat="1" applyFont="1" applyFill="1" applyBorder="1" applyAlignment="1">
      <alignment horizontal="center" vertical="center"/>
    </xf>
    <xf numFmtId="1" fontId="9" fillId="0" borderId="2" xfId="2" applyNumberFormat="1" applyFont="1" applyFill="1" applyBorder="1" applyAlignment="1">
      <alignment horizontal="center" vertical="center"/>
    </xf>
    <xf numFmtId="1" fontId="9" fillId="0" borderId="1" xfId="2" applyNumberFormat="1" applyFont="1" applyFill="1" applyBorder="1" applyAlignment="1">
      <alignment horizontal="center" vertical="center"/>
    </xf>
    <xf numFmtId="1" fontId="5" fillId="0" borderId="4" xfId="0" applyNumberFormat="1" applyFont="1" applyFill="1" applyBorder="1" applyAlignment="1">
      <alignment horizontal="center" vertical="center"/>
    </xf>
    <xf numFmtId="1" fontId="5" fillId="0" borderId="5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4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/>
    </xf>
    <xf numFmtId="0" fontId="5" fillId="0" borderId="6" xfId="4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2" xfId="4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right" vertical="center"/>
    </xf>
    <xf numFmtId="0" fontId="9" fillId="0" borderId="1" xfId="2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4" applyFont="1" applyFill="1" applyBorder="1" applyAlignment="1">
      <alignment horizontal="center" vertical="center"/>
    </xf>
    <xf numFmtId="0" fontId="5" fillId="0" borderId="10" xfId="4" applyFont="1" applyFill="1" applyBorder="1" applyAlignment="1">
      <alignment horizontal="center" vertical="center"/>
    </xf>
    <xf numFmtId="1" fontId="5" fillId="0" borderId="5" xfId="0" applyNumberFormat="1" applyFont="1" applyFill="1" applyBorder="1" applyAlignment="1">
      <alignment horizontal="center"/>
    </xf>
    <xf numFmtId="1" fontId="5" fillId="0" borderId="2" xfId="2" applyNumberFormat="1" applyFont="1" applyFill="1" applyBorder="1" applyAlignment="1">
      <alignment horizontal="center" vertical="center"/>
    </xf>
    <xf numFmtId="0" fontId="11" fillId="0" borderId="3" xfId="2" applyFont="1" applyFill="1" applyBorder="1" applyAlignment="1">
      <alignment vertical="center"/>
    </xf>
    <xf numFmtId="1" fontId="9" fillId="0" borderId="2" xfId="2" applyNumberFormat="1" applyFont="1" applyFill="1" applyBorder="1" applyAlignment="1">
      <alignment horizontal="center"/>
    </xf>
    <xf numFmtId="1" fontId="9" fillId="0" borderId="1" xfId="2" applyNumberFormat="1" applyFont="1" applyFill="1" applyBorder="1" applyAlignment="1">
      <alignment horizontal="center"/>
    </xf>
    <xf numFmtId="0" fontId="16" fillId="0" borderId="0" xfId="2" applyFont="1" applyFill="1" applyBorder="1" applyAlignment="1"/>
    <xf numFmtId="0" fontId="20" fillId="0" borderId="0" xfId="2" applyFont="1" applyFill="1" applyBorder="1" applyAlignment="1">
      <alignment horizontal="center"/>
    </xf>
    <xf numFmtId="0" fontId="2" fillId="0" borderId="11" xfId="2" applyFont="1" applyFill="1" applyBorder="1" applyAlignment="1">
      <alignment horizontal="center"/>
    </xf>
    <xf numFmtId="0" fontId="5" fillId="2" borderId="3" xfId="0" applyFont="1" applyFill="1" applyBorder="1" applyAlignment="1">
      <alignment vertical="center" wrapText="1"/>
    </xf>
    <xf numFmtId="0" fontId="9" fillId="0" borderId="3" xfId="2" applyFont="1" applyFill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9" fillId="0" borderId="12" xfId="2" applyFont="1" applyFill="1" applyBorder="1" applyAlignment="1">
      <alignment horizontal="center" vertical="center"/>
    </xf>
    <xf numFmtId="1" fontId="9" fillId="0" borderId="12" xfId="2" applyNumberFormat="1" applyFont="1" applyFill="1" applyBorder="1" applyAlignment="1">
      <alignment horizontal="center" vertical="center" wrapText="1"/>
    </xf>
    <xf numFmtId="164" fontId="9" fillId="0" borderId="12" xfId="5" applyFont="1" applyFill="1" applyBorder="1" applyAlignment="1" applyProtection="1">
      <alignment horizontal="center" vertical="center" textRotation="90" wrapText="1"/>
    </xf>
    <xf numFmtId="164" fontId="9" fillId="0" borderId="12" xfId="5" applyFont="1" applyFill="1" applyBorder="1" applyAlignment="1" applyProtection="1">
      <alignment horizontal="center" vertical="center" textRotation="90"/>
    </xf>
    <xf numFmtId="49" fontId="9" fillId="0" borderId="12" xfId="5" applyNumberFormat="1" applyFont="1" applyFill="1" applyBorder="1" applyAlignment="1" applyProtection="1">
      <alignment horizontal="center" vertical="center" textRotation="90" wrapText="1"/>
    </xf>
    <xf numFmtId="1" fontId="5" fillId="0" borderId="3" xfId="0" applyNumberFormat="1" applyFont="1" applyFill="1" applyBorder="1" applyAlignment="1">
      <alignment horizontal="center" vertical="center"/>
    </xf>
    <xf numFmtId="0" fontId="4" fillId="0" borderId="4" xfId="2" applyFont="1" applyFill="1" applyBorder="1" applyAlignment="1">
      <alignment horizontal="center"/>
    </xf>
    <xf numFmtId="0" fontId="23" fillId="0" borderId="3" xfId="4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1" fontId="5" fillId="0" borderId="13" xfId="2" applyNumberFormat="1" applyFont="1" applyFill="1" applyBorder="1" applyAlignment="1">
      <alignment horizontal="center" vertical="center"/>
    </xf>
    <xf numFmtId="1" fontId="9" fillId="0" borderId="6" xfId="2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9" fillId="2" borderId="3" xfId="0" applyFont="1" applyFill="1" applyBorder="1" applyAlignment="1">
      <alignment vertical="center"/>
    </xf>
    <xf numFmtId="0" fontId="9" fillId="0" borderId="3" xfId="4" applyFont="1" applyFill="1" applyBorder="1" applyAlignment="1">
      <alignment horizontal="center"/>
    </xf>
    <xf numFmtId="1" fontId="5" fillId="0" borderId="0" xfId="2" applyNumberFormat="1" applyFont="1" applyFill="1" applyAlignment="1">
      <alignment vertical="center"/>
    </xf>
    <xf numFmtId="1" fontId="9" fillId="0" borderId="16" xfId="0" applyNumberFormat="1" applyFont="1" applyFill="1" applyBorder="1" applyAlignment="1">
      <alignment horizontal="right" vertical="center"/>
    </xf>
    <xf numFmtId="1" fontId="9" fillId="0" borderId="17" xfId="0" applyNumberFormat="1" applyFont="1" applyFill="1" applyBorder="1" applyAlignment="1">
      <alignment horizontal="right" vertical="center"/>
    </xf>
    <xf numFmtId="1" fontId="9" fillId="0" borderId="18" xfId="0" applyNumberFormat="1" applyFont="1" applyFill="1" applyBorder="1" applyAlignment="1">
      <alignment horizontal="right" vertical="center"/>
    </xf>
    <xf numFmtId="1" fontId="9" fillId="0" borderId="3" xfId="0" applyNumberFormat="1" applyFont="1" applyFill="1" applyBorder="1" applyAlignment="1">
      <alignment horizontal="right" vertical="center"/>
    </xf>
    <xf numFmtId="0" fontId="9" fillId="0" borderId="15" xfId="2" applyFont="1" applyFill="1" applyBorder="1" applyAlignment="1">
      <alignment horizontal="right" vertical="center"/>
    </xf>
    <xf numFmtId="0" fontId="13" fillId="0" borderId="16" xfId="2" applyFont="1" applyFill="1" applyBorder="1" applyAlignment="1">
      <alignment horizontal="center"/>
    </xf>
    <xf numFmtId="0" fontId="13" fillId="0" borderId="17" xfId="2" applyFont="1" applyFill="1" applyBorder="1" applyAlignment="1">
      <alignment horizontal="center"/>
    </xf>
    <xf numFmtId="0" fontId="13" fillId="0" borderId="18" xfId="2" applyFont="1" applyFill="1" applyBorder="1" applyAlignment="1">
      <alignment horizontal="center"/>
    </xf>
    <xf numFmtId="1" fontId="13" fillId="0" borderId="19" xfId="2" applyNumberFormat="1" applyFont="1" applyFill="1" applyBorder="1" applyAlignment="1">
      <alignment horizontal="center" vertical="center" wrapText="1"/>
    </xf>
    <xf numFmtId="1" fontId="13" fillId="0" borderId="20" xfId="2" applyNumberFormat="1" applyFont="1" applyFill="1" applyBorder="1" applyAlignment="1">
      <alignment horizontal="center" vertical="center" wrapText="1"/>
    </xf>
    <xf numFmtId="1" fontId="13" fillId="0" borderId="21" xfId="2" applyNumberFormat="1" applyFont="1" applyFill="1" applyBorder="1" applyAlignment="1">
      <alignment horizontal="center" vertical="center" wrapText="1"/>
    </xf>
    <xf numFmtId="0" fontId="9" fillId="0" borderId="15" xfId="2" applyFont="1" applyFill="1" applyBorder="1" applyAlignment="1">
      <alignment horizontal="right"/>
    </xf>
    <xf numFmtId="165" fontId="5" fillId="0" borderId="3" xfId="2" applyNumberFormat="1" applyFont="1" applyFill="1" applyBorder="1" applyAlignment="1">
      <alignment horizontal="center" vertical="center"/>
    </xf>
    <xf numFmtId="1" fontId="9" fillId="0" borderId="9" xfId="2" applyNumberFormat="1" applyFont="1" applyFill="1" applyBorder="1" applyAlignment="1">
      <alignment horizontal="center" vertical="center"/>
    </xf>
  </cellXfs>
  <cellStyles count="6">
    <cellStyle name="Excel Built-in Normal" xfId="1"/>
    <cellStyle name="Normalny" xfId="0" builtinId="0"/>
    <cellStyle name="Normalny 2" xfId="2"/>
    <cellStyle name="Normalny 6" xfId="3"/>
    <cellStyle name="Normalny_Arkusz1" xfId="4"/>
    <cellStyle name="Walutowy 2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zoomScale="130" zoomScaleNormal="130" workbookViewId="0">
      <selection activeCell="L7" sqref="L7:L8"/>
    </sheetView>
  </sheetViews>
  <sheetFormatPr defaultColWidth="13" defaultRowHeight="12.75" x14ac:dyDescent="0.2"/>
  <cols>
    <col min="1" max="1" width="48.28515625" style="31" customWidth="1"/>
    <col min="2" max="2" width="5.28515625" style="32" customWidth="1"/>
    <col min="3" max="7" width="5.85546875" style="16" customWidth="1"/>
    <col min="8" max="8" width="4.85546875" style="16" customWidth="1"/>
    <col min="9" max="9" width="5.7109375" style="16" customWidth="1"/>
    <col min="10" max="10" width="5.7109375" style="62" bestFit="1" customWidth="1"/>
    <col min="11" max="16384" width="13" style="30"/>
  </cols>
  <sheetData>
    <row r="1" spans="1:10" ht="12" customHeight="1" x14ac:dyDescent="0.2">
      <c r="A1" s="87" t="s">
        <v>12</v>
      </c>
      <c r="B1" s="88"/>
      <c r="C1" s="88"/>
      <c r="D1" s="88"/>
      <c r="E1" s="88"/>
      <c r="F1" s="88"/>
      <c r="G1" s="88"/>
      <c r="H1" s="88"/>
      <c r="I1" s="88"/>
      <c r="J1" s="89"/>
    </row>
    <row r="2" spans="1:10" ht="37.5" customHeight="1" x14ac:dyDescent="0.2">
      <c r="A2" s="90" t="s">
        <v>61</v>
      </c>
      <c r="B2" s="91"/>
      <c r="C2" s="91"/>
      <c r="D2" s="91"/>
      <c r="E2" s="91"/>
      <c r="F2" s="91"/>
      <c r="G2" s="91"/>
      <c r="H2" s="91"/>
      <c r="I2" s="91"/>
      <c r="J2" s="92"/>
    </row>
    <row r="3" spans="1:10" s="3" customFormat="1" ht="46.5" customHeight="1" x14ac:dyDescent="0.25">
      <c r="A3" s="66" t="s">
        <v>0</v>
      </c>
      <c r="B3" s="67" t="s">
        <v>1</v>
      </c>
      <c r="C3" s="68" t="s">
        <v>2</v>
      </c>
      <c r="D3" s="68" t="s">
        <v>3</v>
      </c>
      <c r="E3" s="69" t="s">
        <v>4</v>
      </c>
      <c r="F3" s="70" t="s">
        <v>5</v>
      </c>
      <c r="G3" s="70" t="s">
        <v>6</v>
      </c>
      <c r="H3" s="68" t="s">
        <v>7</v>
      </c>
      <c r="I3" s="68" t="s">
        <v>16</v>
      </c>
      <c r="J3" s="68" t="s">
        <v>17</v>
      </c>
    </row>
    <row r="4" spans="1:10" s="3" customFormat="1" ht="12.75" customHeight="1" x14ac:dyDescent="0.25">
      <c r="A4" s="28" t="s">
        <v>13</v>
      </c>
      <c r="B4" s="86" t="s">
        <v>20</v>
      </c>
      <c r="C4" s="86"/>
      <c r="D4" s="86"/>
      <c r="E4" s="86"/>
      <c r="F4" s="86"/>
      <c r="G4" s="86"/>
      <c r="H4" s="86"/>
      <c r="I4" s="86"/>
      <c r="J4" s="26">
        <v>10</v>
      </c>
    </row>
    <row r="5" spans="1:10" s="3" customFormat="1" ht="12.6" customHeight="1" x14ac:dyDescent="0.25">
      <c r="A5" s="33" t="s">
        <v>45</v>
      </c>
      <c r="B5" s="27">
        <v>2</v>
      </c>
      <c r="C5" s="23" t="s">
        <v>9</v>
      </c>
      <c r="D5" s="20">
        <v>15</v>
      </c>
      <c r="E5" s="34"/>
      <c r="F5" s="35"/>
      <c r="G5" s="35">
        <v>15</v>
      </c>
      <c r="H5" s="80"/>
      <c r="I5" s="20">
        <f t="shared" ref="I5:I10" si="0">ROUNDUP(E5/J$4,0)</f>
        <v>0</v>
      </c>
      <c r="J5" s="20">
        <f t="shared" ref="J5:J10" si="1">ROUNDUP((F5+G5+H5)/J$4,0)</f>
        <v>2</v>
      </c>
    </row>
    <row r="6" spans="1:10" s="3" customFormat="1" ht="12.6" customHeight="1" x14ac:dyDescent="0.25">
      <c r="A6" s="33" t="s">
        <v>41</v>
      </c>
      <c r="B6" s="27">
        <v>2</v>
      </c>
      <c r="C6" s="23" t="s">
        <v>9</v>
      </c>
      <c r="D6" s="20">
        <f t="shared" ref="D6:D10" si="2">SUM(E6:H6)</f>
        <v>15</v>
      </c>
      <c r="E6" s="34">
        <v>5</v>
      </c>
      <c r="F6" s="35">
        <v>3</v>
      </c>
      <c r="G6" s="35">
        <v>7</v>
      </c>
      <c r="H6" s="80"/>
      <c r="I6" s="20">
        <f t="shared" si="0"/>
        <v>1</v>
      </c>
      <c r="J6" s="20">
        <f t="shared" si="1"/>
        <v>1</v>
      </c>
    </row>
    <row r="7" spans="1:10" s="3" customFormat="1" ht="12.6" customHeight="1" x14ac:dyDescent="0.25">
      <c r="A7" s="33" t="s">
        <v>21</v>
      </c>
      <c r="B7" s="27">
        <v>2</v>
      </c>
      <c r="C7" s="23" t="s">
        <v>9</v>
      </c>
      <c r="D7" s="20">
        <f t="shared" si="2"/>
        <v>30</v>
      </c>
      <c r="E7" s="34">
        <v>10</v>
      </c>
      <c r="F7" s="35">
        <v>7</v>
      </c>
      <c r="G7" s="35">
        <v>13</v>
      </c>
      <c r="H7" s="80"/>
      <c r="I7" s="20">
        <f t="shared" si="0"/>
        <v>1</v>
      </c>
      <c r="J7" s="20">
        <f t="shared" si="1"/>
        <v>2</v>
      </c>
    </row>
    <row r="8" spans="1:10" s="3" customFormat="1" ht="12.6" customHeight="1" x14ac:dyDescent="0.25">
      <c r="A8" s="33" t="s">
        <v>22</v>
      </c>
      <c r="B8" s="27">
        <v>3</v>
      </c>
      <c r="C8" s="23" t="s">
        <v>8</v>
      </c>
      <c r="D8" s="20">
        <f t="shared" si="2"/>
        <v>30</v>
      </c>
      <c r="E8" s="34">
        <v>10</v>
      </c>
      <c r="F8" s="35">
        <v>7</v>
      </c>
      <c r="G8" s="35">
        <v>13</v>
      </c>
      <c r="H8" s="80"/>
      <c r="I8" s="20">
        <f t="shared" si="0"/>
        <v>1</v>
      </c>
      <c r="J8" s="20">
        <f t="shared" si="1"/>
        <v>2</v>
      </c>
    </row>
    <row r="9" spans="1:10" s="3" customFormat="1" ht="12.6" customHeight="1" x14ac:dyDescent="0.25">
      <c r="A9" s="33" t="s">
        <v>40</v>
      </c>
      <c r="B9" s="27">
        <v>5</v>
      </c>
      <c r="C9" s="23" t="s">
        <v>8</v>
      </c>
      <c r="D9" s="20">
        <f t="shared" si="2"/>
        <v>20</v>
      </c>
      <c r="E9" s="34">
        <v>10</v>
      </c>
      <c r="F9" s="35">
        <v>3</v>
      </c>
      <c r="G9" s="35">
        <v>7</v>
      </c>
      <c r="H9" s="80"/>
      <c r="I9" s="20">
        <f t="shared" si="0"/>
        <v>1</v>
      </c>
      <c r="J9" s="20">
        <f t="shared" si="1"/>
        <v>1</v>
      </c>
    </row>
    <row r="10" spans="1:10" s="3" customFormat="1" ht="12.6" customHeight="1" x14ac:dyDescent="0.25">
      <c r="A10" s="33" t="s">
        <v>33</v>
      </c>
      <c r="B10" s="27">
        <v>3</v>
      </c>
      <c r="C10" s="23" t="s">
        <v>9</v>
      </c>
      <c r="D10" s="20">
        <f t="shared" si="2"/>
        <v>25</v>
      </c>
      <c r="E10" s="34">
        <v>10</v>
      </c>
      <c r="F10" s="35">
        <v>5</v>
      </c>
      <c r="G10" s="35">
        <v>10</v>
      </c>
      <c r="H10" s="80"/>
      <c r="I10" s="20">
        <f t="shared" si="0"/>
        <v>1</v>
      </c>
      <c r="J10" s="20">
        <f t="shared" si="1"/>
        <v>2</v>
      </c>
    </row>
    <row r="11" spans="1:10" s="4" customFormat="1" ht="12.6" customHeight="1" x14ac:dyDescent="0.25">
      <c r="A11" s="36" t="s">
        <v>10</v>
      </c>
      <c r="B11" s="37">
        <f>SUM(B5:B10)</f>
        <v>17</v>
      </c>
      <c r="C11" s="38">
        <f>COUNTIF(C5:C10,"e")</f>
        <v>2</v>
      </c>
      <c r="D11" s="39">
        <f t="shared" ref="D11:J11" si="3">SUM(D5:D10)</f>
        <v>135</v>
      </c>
      <c r="E11" s="39">
        <f t="shared" si="3"/>
        <v>45</v>
      </c>
      <c r="F11" s="39">
        <f t="shared" si="3"/>
        <v>25</v>
      </c>
      <c r="G11" s="39">
        <f t="shared" si="3"/>
        <v>65</v>
      </c>
      <c r="H11" s="40">
        <f t="shared" si="3"/>
        <v>0</v>
      </c>
      <c r="I11" s="41">
        <f t="shared" si="3"/>
        <v>5</v>
      </c>
      <c r="J11" s="2">
        <f t="shared" si="3"/>
        <v>10</v>
      </c>
    </row>
    <row r="12" spans="1:10" s="4" customFormat="1" ht="12.6" customHeight="1" x14ac:dyDescent="0.25">
      <c r="A12" s="28" t="s">
        <v>14</v>
      </c>
      <c r="B12" s="86" t="s">
        <v>20</v>
      </c>
      <c r="C12" s="86"/>
      <c r="D12" s="86"/>
      <c r="E12" s="86"/>
      <c r="F12" s="86"/>
      <c r="G12" s="86"/>
      <c r="H12" s="86"/>
      <c r="I12" s="86"/>
      <c r="J12" s="26">
        <v>10</v>
      </c>
    </row>
    <row r="13" spans="1:10" s="4" customFormat="1" ht="12.6" customHeight="1" x14ac:dyDescent="0.25">
      <c r="A13" s="33" t="s">
        <v>34</v>
      </c>
      <c r="B13" s="43">
        <v>2</v>
      </c>
      <c r="C13" s="1" t="s">
        <v>8</v>
      </c>
      <c r="D13" s="2">
        <f t="shared" ref="D13:D19" si="4">SUM(E13:H13)</f>
        <v>20</v>
      </c>
      <c r="E13" s="44">
        <v>10</v>
      </c>
      <c r="F13" s="45">
        <v>3</v>
      </c>
      <c r="G13" s="45">
        <v>7</v>
      </c>
      <c r="H13" s="2"/>
      <c r="I13" s="2">
        <f t="shared" ref="I13:I19" si="5">ROUNDUP(E13/J$12,0)</f>
        <v>1</v>
      </c>
      <c r="J13" s="2">
        <f t="shared" ref="J13:J19" si="6">ROUNDUP((F13+G13+H13)/J$12,0)</f>
        <v>1</v>
      </c>
    </row>
    <row r="14" spans="1:10" s="6" customFormat="1" ht="12.6" customHeight="1" x14ac:dyDescent="0.25">
      <c r="A14" s="33" t="s">
        <v>23</v>
      </c>
      <c r="B14" s="46">
        <v>4</v>
      </c>
      <c r="C14" s="1" t="s">
        <v>9</v>
      </c>
      <c r="D14" s="2">
        <f t="shared" si="4"/>
        <v>20</v>
      </c>
      <c r="E14" s="44">
        <v>10</v>
      </c>
      <c r="F14" s="45">
        <v>3</v>
      </c>
      <c r="G14" s="45">
        <v>7</v>
      </c>
      <c r="H14" s="2"/>
      <c r="I14" s="2">
        <f t="shared" si="5"/>
        <v>1</v>
      </c>
      <c r="J14" s="2">
        <f t="shared" si="6"/>
        <v>1</v>
      </c>
    </row>
    <row r="15" spans="1:10" s="5" customFormat="1" ht="12.6" customHeight="1" x14ac:dyDescent="0.25">
      <c r="A15" s="33" t="s">
        <v>24</v>
      </c>
      <c r="B15" s="22">
        <v>3</v>
      </c>
      <c r="C15" s="1" t="s">
        <v>9</v>
      </c>
      <c r="D15" s="2">
        <f t="shared" si="4"/>
        <v>25</v>
      </c>
      <c r="E15" s="44">
        <v>5</v>
      </c>
      <c r="F15" s="45">
        <v>7</v>
      </c>
      <c r="G15" s="45">
        <v>13</v>
      </c>
      <c r="H15" s="2"/>
      <c r="I15" s="2">
        <f t="shared" si="5"/>
        <v>1</v>
      </c>
      <c r="J15" s="2">
        <f t="shared" si="6"/>
        <v>2</v>
      </c>
    </row>
    <row r="16" spans="1:10" s="3" customFormat="1" ht="12.6" customHeight="1" x14ac:dyDescent="0.25">
      <c r="A16" s="33" t="s">
        <v>25</v>
      </c>
      <c r="B16" s="22">
        <v>3</v>
      </c>
      <c r="C16" s="21" t="s">
        <v>9</v>
      </c>
      <c r="D16" s="2">
        <f t="shared" si="4"/>
        <v>25</v>
      </c>
      <c r="E16" s="48">
        <v>5</v>
      </c>
      <c r="F16" s="35">
        <v>7</v>
      </c>
      <c r="G16" s="49">
        <v>13</v>
      </c>
      <c r="H16" s="2"/>
      <c r="I16" s="2">
        <f t="shared" si="5"/>
        <v>1</v>
      </c>
      <c r="J16" s="2">
        <f t="shared" si="6"/>
        <v>2</v>
      </c>
    </row>
    <row r="17" spans="1:10" s="5" customFormat="1" ht="14.25" customHeight="1" x14ac:dyDescent="0.25">
      <c r="A17" s="77" t="s">
        <v>42</v>
      </c>
      <c r="B17" s="46">
        <v>2</v>
      </c>
      <c r="C17" s="21" t="s">
        <v>9</v>
      </c>
      <c r="D17" s="2">
        <f>SUM(E17:H17)</f>
        <v>20</v>
      </c>
      <c r="E17" s="2">
        <v>20</v>
      </c>
      <c r="F17" s="2"/>
      <c r="G17" s="2"/>
      <c r="H17" s="2"/>
      <c r="I17" s="2">
        <f>ROUNDUP(E17/J$12,0)</f>
        <v>2</v>
      </c>
      <c r="J17" s="2">
        <f>ROUNDUP((F17+G17+H17)/J$12,0)</f>
        <v>0</v>
      </c>
    </row>
    <row r="18" spans="1:10" s="4" customFormat="1" ht="12.75" customHeight="1" x14ac:dyDescent="0.25">
      <c r="A18" s="77" t="s">
        <v>47</v>
      </c>
      <c r="B18" s="46">
        <v>4</v>
      </c>
      <c r="C18" s="21" t="s">
        <v>8</v>
      </c>
      <c r="D18" s="2">
        <f>SUM(E18:H18)</f>
        <v>30</v>
      </c>
      <c r="E18" s="44">
        <v>30</v>
      </c>
      <c r="F18" s="47"/>
      <c r="G18" s="45"/>
      <c r="H18" s="2"/>
      <c r="I18" s="2">
        <f>ROUNDUP(E18/J$12,0)</f>
        <v>3</v>
      </c>
      <c r="J18" s="2">
        <f>ROUNDUP((F18+G18+H18)/J$12,0)</f>
        <v>0</v>
      </c>
    </row>
    <row r="19" spans="1:10" s="5" customFormat="1" ht="12.6" customHeight="1" x14ac:dyDescent="0.25">
      <c r="A19" s="33" t="s">
        <v>37</v>
      </c>
      <c r="B19" s="22">
        <v>3</v>
      </c>
      <c r="C19" s="21" t="s">
        <v>9</v>
      </c>
      <c r="D19" s="2">
        <f t="shared" si="4"/>
        <v>10</v>
      </c>
      <c r="E19" s="2">
        <v>5</v>
      </c>
      <c r="F19" s="2">
        <v>2</v>
      </c>
      <c r="G19" s="2">
        <v>3</v>
      </c>
      <c r="H19" s="2"/>
      <c r="I19" s="2">
        <f t="shared" si="5"/>
        <v>1</v>
      </c>
      <c r="J19" s="2">
        <f t="shared" si="6"/>
        <v>1</v>
      </c>
    </row>
    <row r="20" spans="1:10" s="3" customFormat="1" ht="12.6" customHeight="1" x14ac:dyDescent="0.25">
      <c r="A20" s="50" t="s">
        <v>10</v>
      </c>
      <c r="B20" s="40">
        <f>SUM(B13:B19)</f>
        <v>21</v>
      </c>
      <c r="C20" s="51">
        <f>COUNTIF(C13:C19,"e")</f>
        <v>2</v>
      </c>
      <c r="D20" s="41">
        <f t="shared" ref="D20:J20" si="7">SUM(D13:D19)</f>
        <v>150</v>
      </c>
      <c r="E20" s="41">
        <f t="shared" si="7"/>
        <v>85</v>
      </c>
      <c r="F20" s="41">
        <f t="shared" si="7"/>
        <v>22</v>
      </c>
      <c r="G20" s="41">
        <f t="shared" si="7"/>
        <v>43</v>
      </c>
      <c r="H20" s="41">
        <f t="shared" si="7"/>
        <v>0</v>
      </c>
      <c r="I20" s="41">
        <f t="shared" si="7"/>
        <v>10</v>
      </c>
      <c r="J20" s="2">
        <f t="shared" si="7"/>
        <v>7</v>
      </c>
    </row>
    <row r="21" spans="1:10" s="4" customFormat="1" ht="12.6" customHeight="1" x14ac:dyDescent="0.25">
      <c r="A21" s="28" t="s">
        <v>15</v>
      </c>
      <c r="B21" s="86" t="s">
        <v>20</v>
      </c>
      <c r="C21" s="86"/>
      <c r="D21" s="86"/>
      <c r="E21" s="86"/>
      <c r="F21" s="86"/>
      <c r="G21" s="86"/>
      <c r="H21" s="86"/>
      <c r="I21" s="86"/>
      <c r="J21" s="26">
        <v>10</v>
      </c>
    </row>
    <row r="22" spans="1:10" s="4" customFormat="1" ht="13.5" customHeight="1" x14ac:dyDescent="0.25">
      <c r="A22" s="77" t="s">
        <v>43</v>
      </c>
      <c r="B22" s="22">
        <v>2</v>
      </c>
      <c r="C22" s="21" t="s">
        <v>8</v>
      </c>
      <c r="D22" s="2">
        <f t="shared" ref="D22:D27" si="8">SUM(E22:H22)</f>
        <v>25</v>
      </c>
      <c r="E22" s="2">
        <v>25</v>
      </c>
      <c r="F22" s="2"/>
      <c r="G22" s="7"/>
      <c r="H22" s="2"/>
      <c r="I22" s="2">
        <f>ROUNDUP(E22/J$21,0)</f>
        <v>3</v>
      </c>
      <c r="J22" s="2">
        <f>ROUNDUP((F22+G22+H22)/J$21,0)</f>
        <v>0</v>
      </c>
    </row>
    <row r="23" spans="1:10" s="4" customFormat="1" ht="12.75" customHeight="1" x14ac:dyDescent="0.25">
      <c r="A23" s="78" t="s">
        <v>46</v>
      </c>
      <c r="B23" s="43">
        <v>4</v>
      </c>
      <c r="C23" s="1" t="s">
        <v>8</v>
      </c>
      <c r="D23" s="2">
        <f t="shared" si="8"/>
        <v>30</v>
      </c>
      <c r="E23" s="44">
        <v>10</v>
      </c>
      <c r="F23" s="45">
        <v>7</v>
      </c>
      <c r="G23" s="45">
        <v>13</v>
      </c>
      <c r="H23" s="2"/>
      <c r="I23" s="2">
        <f t="shared" ref="I23:I28" si="9">ROUNDUP(E23/J$21,0)</f>
        <v>1</v>
      </c>
      <c r="J23" s="2">
        <f t="shared" ref="J23:J28" si="10">ROUNDUP((F23+G23+H23)/J$21,0)</f>
        <v>2</v>
      </c>
    </row>
    <row r="24" spans="1:10" s="6" customFormat="1" ht="12.6" customHeight="1" x14ac:dyDescent="0.25">
      <c r="A24" s="33" t="s">
        <v>26</v>
      </c>
      <c r="B24" s="46">
        <v>5</v>
      </c>
      <c r="C24" s="1" t="s">
        <v>9</v>
      </c>
      <c r="D24" s="2">
        <f t="shared" si="8"/>
        <v>30</v>
      </c>
      <c r="E24" s="44">
        <v>15</v>
      </c>
      <c r="F24" s="45">
        <v>5</v>
      </c>
      <c r="G24" s="45">
        <v>10</v>
      </c>
      <c r="H24" s="2"/>
      <c r="I24" s="2">
        <f t="shared" si="9"/>
        <v>2</v>
      </c>
      <c r="J24" s="2">
        <f t="shared" si="10"/>
        <v>2</v>
      </c>
    </row>
    <row r="25" spans="1:10" s="5" customFormat="1" ht="12.6" customHeight="1" x14ac:dyDescent="0.25">
      <c r="A25" s="33" t="s">
        <v>27</v>
      </c>
      <c r="B25" s="22">
        <v>2</v>
      </c>
      <c r="C25" s="1" t="s">
        <v>9</v>
      </c>
      <c r="D25" s="2">
        <f t="shared" si="8"/>
        <v>15</v>
      </c>
      <c r="E25" s="44">
        <v>10</v>
      </c>
      <c r="F25" s="45">
        <v>2</v>
      </c>
      <c r="G25" s="45">
        <v>3</v>
      </c>
      <c r="H25" s="2"/>
      <c r="I25" s="2">
        <f t="shared" si="9"/>
        <v>1</v>
      </c>
      <c r="J25" s="2">
        <f t="shared" si="10"/>
        <v>1</v>
      </c>
    </row>
    <row r="26" spans="1:10" s="4" customFormat="1" ht="12.6" customHeight="1" x14ac:dyDescent="0.25">
      <c r="A26" s="33" t="s">
        <v>28</v>
      </c>
      <c r="B26" s="22">
        <v>5</v>
      </c>
      <c r="C26" s="21" t="s">
        <v>9</v>
      </c>
      <c r="D26" s="2">
        <f t="shared" si="8"/>
        <v>25</v>
      </c>
      <c r="E26" s="44">
        <v>15</v>
      </c>
      <c r="F26" s="47">
        <v>3</v>
      </c>
      <c r="G26" s="45">
        <v>7</v>
      </c>
      <c r="H26" s="2"/>
      <c r="I26" s="2">
        <f t="shared" si="9"/>
        <v>2</v>
      </c>
      <c r="J26" s="2">
        <f t="shared" si="10"/>
        <v>1</v>
      </c>
    </row>
    <row r="27" spans="1:10" s="3" customFormat="1" ht="12.6" customHeight="1" x14ac:dyDescent="0.25">
      <c r="A27" s="33" t="s">
        <v>39</v>
      </c>
      <c r="B27" s="22">
        <v>3</v>
      </c>
      <c r="C27" s="21" t="s">
        <v>9</v>
      </c>
      <c r="D27" s="75">
        <f t="shared" si="8"/>
        <v>13</v>
      </c>
      <c r="E27" s="52">
        <v>5</v>
      </c>
      <c r="F27" s="53">
        <v>3</v>
      </c>
      <c r="G27" s="54">
        <v>5</v>
      </c>
      <c r="H27" s="75"/>
      <c r="I27" s="2">
        <f>ROUNDUP(E27/J$21,0)</f>
        <v>1</v>
      </c>
      <c r="J27" s="2">
        <f>ROUNDUP((F27+G27+H27)/J$21,0)</f>
        <v>1</v>
      </c>
    </row>
    <row r="28" spans="1:10" s="4" customFormat="1" ht="12.6" customHeight="1" x14ac:dyDescent="0.25">
      <c r="A28" s="33" t="s">
        <v>36</v>
      </c>
      <c r="B28" s="55">
        <v>1</v>
      </c>
      <c r="C28" s="74" t="s">
        <v>9</v>
      </c>
      <c r="D28" s="20">
        <f>SUM(E28:H28)</f>
        <v>12</v>
      </c>
      <c r="E28" s="20"/>
      <c r="F28" s="20"/>
      <c r="G28" s="20">
        <v>12</v>
      </c>
      <c r="H28" s="20"/>
      <c r="I28" s="56">
        <f t="shared" si="9"/>
        <v>0</v>
      </c>
      <c r="J28" s="2">
        <f t="shared" si="10"/>
        <v>2</v>
      </c>
    </row>
    <row r="29" spans="1:10" s="3" customFormat="1" ht="12.6" customHeight="1" x14ac:dyDescent="0.25">
      <c r="A29" s="50" t="s">
        <v>10</v>
      </c>
      <c r="B29" s="40">
        <f>SUM(B22:B28)</f>
        <v>22</v>
      </c>
      <c r="C29" s="51">
        <f>COUNTIF(C22:C28,"e")</f>
        <v>2</v>
      </c>
      <c r="D29" s="76">
        <f t="shared" ref="D29:J29" si="11">SUM(D22:D28)</f>
        <v>150</v>
      </c>
      <c r="E29" s="76">
        <f t="shared" si="11"/>
        <v>80</v>
      </c>
      <c r="F29" s="76">
        <f t="shared" si="11"/>
        <v>20</v>
      </c>
      <c r="G29" s="76">
        <f t="shared" si="11"/>
        <v>50</v>
      </c>
      <c r="H29" s="76">
        <f t="shared" si="11"/>
        <v>0</v>
      </c>
      <c r="I29" s="41">
        <f t="shared" si="11"/>
        <v>10</v>
      </c>
      <c r="J29" s="2">
        <f t="shared" si="11"/>
        <v>9</v>
      </c>
    </row>
    <row r="30" spans="1:10" s="3" customFormat="1" ht="12.6" customHeight="1" x14ac:dyDescent="0.25">
      <c r="A30" s="28" t="s">
        <v>19</v>
      </c>
      <c r="B30" s="86" t="s">
        <v>20</v>
      </c>
      <c r="C30" s="86"/>
      <c r="D30" s="86"/>
      <c r="E30" s="86"/>
      <c r="F30" s="86"/>
      <c r="G30" s="86"/>
      <c r="H30" s="86"/>
      <c r="I30" s="86"/>
      <c r="J30" s="26">
        <v>5</v>
      </c>
    </row>
    <row r="31" spans="1:10" s="3" customFormat="1" ht="12.6" customHeight="1" x14ac:dyDescent="0.25">
      <c r="A31" s="33" t="s">
        <v>38</v>
      </c>
      <c r="B31" s="22">
        <v>2</v>
      </c>
      <c r="C31" s="1" t="s">
        <v>9</v>
      </c>
      <c r="D31" s="2">
        <f t="shared" ref="D31:D36" si="12">SUM(E31:H31)</f>
        <v>15</v>
      </c>
      <c r="E31" s="2">
        <v>5</v>
      </c>
      <c r="F31" s="2">
        <v>3</v>
      </c>
      <c r="G31" s="7">
        <v>7</v>
      </c>
      <c r="H31" s="2"/>
      <c r="I31" s="2">
        <f t="shared" ref="I31:I36" si="13">ROUNDUP(E31/J$30,0)</f>
        <v>1</v>
      </c>
      <c r="J31" s="2">
        <f t="shared" ref="J31:J36" si="14">ROUNDUP((F31+G31+H31)/J$30,0)</f>
        <v>2</v>
      </c>
    </row>
    <row r="32" spans="1:10" s="3" customFormat="1" ht="12.6" customHeight="1" x14ac:dyDescent="0.25">
      <c r="A32" s="33" t="s">
        <v>29</v>
      </c>
      <c r="B32" s="22">
        <v>3</v>
      </c>
      <c r="C32" s="1" t="s">
        <v>8</v>
      </c>
      <c r="D32" s="2">
        <f t="shared" si="12"/>
        <v>20</v>
      </c>
      <c r="E32" s="2">
        <v>5</v>
      </c>
      <c r="F32" s="2">
        <v>5</v>
      </c>
      <c r="G32" s="7">
        <v>10</v>
      </c>
      <c r="H32" s="2"/>
      <c r="I32" s="2">
        <f t="shared" si="13"/>
        <v>1</v>
      </c>
      <c r="J32" s="2">
        <f t="shared" si="14"/>
        <v>3</v>
      </c>
    </row>
    <row r="33" spans="1:10" s="3" customFormat="1" ht="12.6" customHeight="1" x14ac:dyDescent="0.25">
      <c r="A33" s="33" t="s">
        <v>30</v>
      </c>
      <c r="B33" s="22">
        <v>3</v>
      </c>
      <c r="C33" s="1" t="s">
        <v>8</v>
      </c>
      <c r="D33" s="2">
        <f t="shared" si="12"/>
        <v>20</v>
      </c>
      <c r="E33" s="2">
        <v>10</v>
      </c>
      <c r="F33" s="2">
        <v>3</v>
      </c>
      <c r="G33" s="7">
        <v>7</v>
      </c>
      <c r="H33" s="2"/>
      <c r="I33" s="2">
        <f t="shared" si="13"/>
        <v>2</v>
      </c>
      <c r="J33" s="2">
        <f t="shared" si="14"/>
        <v>2</v>
      </c>
    </row>
    <row r="34" spans="1:10" s="3" customFormat="1" ht="12.6" customHeight="1" x14ac:dyDescent="0.25">
      <c r="A34" s="33" t="s">
        <v>31</v>
      </c>
      <c r="B34" s="22">
        <v>2</v>
      </c>
      <c r="C34" s="1" t="s">
        <v>9</v>
      </c>
      <c r="D34" s="2">
        <f t="shared" si="12"/>
        <v>15</v>
      </c>
      <c r="E34" s="2">
        <v>5</v>
      </c>
      <c r="F34" s="2">
        <v>3</v>
      </c>
      <c r="G34" s="7">
        <v>7</v>
      </c>
      <c r="H34" s="2"/>
      <c r="I34" s="2">
        <f t="shared" si="13"/>
        <v>1</v>
      </c>
      <c r="J34" s="2">
        <f t="shared" si="14"/>
        <v>2</v>
      </c>
    </row>
    <row r="35" spans="1:10" s="3" customFormat="1" ht="12.6" customHeight="1" x14ac:dyDescent="0.25">
      <c r="A35" s="33" t="s">
        <v>32</v>
      </c>
      <c r="B35" s="22">
        <v>2</v>
      </c>
      <c r="C35" s="1" t="s">
        <v>9</v>
      </c>
      <c r="D35" s="2">
        <f t="shared" si="12"/>
        <v>20</v>
      </c>
      <c r="E35" s="2">
        <v>10</v>
      </c>
      <c r="F35" s="2">
        <v>3</v>
      </c>
      <c r="G35" s="7">
        <v>7</v>
      </c>
      <c r="H35" s="2"/>
      <c r="I35" s="2">
        <f t="shared" si="13"/>
        <v>2</v>
      </c>
      <c r="J35" s="2">
        <f t="shared" si="14"/>
        <v>2</v>
      </c>
    </row>
    <row r="36" spans="1:10" s="3" customFormat="1" ht="12.6" customHeight="1" x14ac:dyDescent="0.25">
      <c r="A36" s="33" t="s">
        <v>35</v>
      </c>
      <c r="B36" s="22">
        <v>3</v>
      </c>
      <c r="C36" s="1" t="s">
        <v>9</v>
      </c>
      <c r="D36" s="2">
        <f t="shared" si="12"/>
        <v>15</v>
      </c>
      <c r="E36" s="2"/>
      <c r="F36" s="2"/>
      <c r="G36" s="2">
        <v>15</v>
      </c>
      <c r="H36" s="2"/>
      <c r="I36" s="2">
        <f t="shared" si="13"/>
        <v>0</v>
      </c>
      <c r="J36" s="2">
        <f t="shared" si="14"/>
        <v>3</v>
      </c>
    </row>
    <row r="37" spans="1:10" s="3" customFormat="1" ht="12.6" customHeight="1" x14ac:dyDescent="0.25">
      <c r="A37" s="33" t="s">
        <v>48</v>
      </c>
      <c r="B37" s="22">
        <v>15</v>
      </c>
      <c r="C37" s="1" t="s">
        <v>8</v>
      </c>
      <c r="D37" s="2"/>
      <c r="E37" s="2"/>
      <c r="F37" s="2"/>
      <c r="G37" s="7"/>
      <c r="H37" s="2"/>
      <c r="I37" s="2"/>
      <c r="J37" s="2"/>
    </row>
    <row r="38" spans="1:10" s="3" customFormat="1" ht="12.6" customHeight="1" x14ac:dyDescent="0.25">
      <c r="A38" s="50" t="s">
        <v>10</v>
      </c>
      <c r="B38" s="40">
        <f>SUM(B31:B37)</f>
        <v>30</v>
      </c>
      <c r="C38" s="51">
        <f>COUNTIF(C31:C37,"e")</f>
        <v>3</v>
      </c>
      <c r="D38" s="41">
        <f>SUM(D31:D37)</f>
        <v>105</v>
      </c>
      <c r="E38" s="41">
        <f>SUM(E31:E37)</f>
        <v>35</v>
      </c>
      <c r="F38" s="41">
        <f>SUM(F31:F37)</f>
        <v>17</v>
      </c>
      <c r="G38" s="41">
        <f>SUM(G31:G37)</f>
        <v>53</v>
      </c>
      <c r="H38" s="41"/>
      <c r="I38" s="41">
        <f>SUM(I31:I37)</f>
        <v>7</v>
      </c>
      <c r="J38" s="41">
        <f>SUM(J31:J37)</f>
        <v>14</v>
      </c>
    </row>
    <row r="39" spans="1:10" s="3" customFormat="1" ht="12.6" customHeight="1" x14ac:dyDescent="0.25">
      <c r="A39" s="57" t="s">
        <v>18</v>
      </c>
      <c r="B39" s="58">
        <f t="shared" ref="B39:H39" si="15">B11+B20+B29+B38</f>
        <v>90</v>
      </c>
      <c r="C39" s="59">
        <f t="shared" si="15"/>
        <v>9</v>
      </c>
      <c r="D39" s="59">
        <f t="shared" si="15"/>
        <v>540</v>
      </c>
      <c r="E39" s="59">
        <f t="shared" si="15"/>
        <v>245</v>
      </c>
      <c r="F39" s="59">
        <f t="shared" si="15"/>
        <v>84</v>
      </c>
      <c r="G39" s="59">
        <f t="shared" si="15"/>
        <v>211</v>
      </c>
      <c r="H39" s="59">
        <f t="shared" si="15"/>
        <v>0</v>
      </c>
      <c r="I39" s="8"/>
      <c r="J39" s="24"/>
    </row>
    <row r="40" spans="1:10" s="9" customFormat="1" x14ac:dyDescent="0.2">
      <c r="A40" s="29" t="s">
        <v>11</v>
      </c>
      <c r="B40" s="81"/>
      <c r="C40" s="25"/>
      <c r="D40" s="41"/>
      <c r="E40" s="18">
        <f>(E39/D39)*100</f>
        <v>45.370370370370374</v>
      </c>
      <c r="F40" s="18">
        <f>(F39/D39)*100</f>
        <v>15.555555555555555</v>
      </c>
      <c r="G40" s="18">
        <f>(G39/D39)*100</f>
        <v>39.074074074074069</v>
      </c>
      <c r="H40" s="18">
        <f>(H39/D39)*100</f>
        <v>0</v>
      </c>
      <c r="I40" s="24"/>
      <c r="J40" s="24"/>
    </row>
    <row r="41" spans="1:10" s="17" customFormat="1" ht="13.5" x14ac:dyDescent="0.25">
      <c r="A41" s="60" t="s">
        <v>44</v>
      </c>
      <c r="B41" s="19"/>
      <c r="C41" s="10"/>
      <c r="D41" s="11"/>
      <c r="E41" s="12"/>
      <c r="F41" s="13"/>
      <c r="G41" s="14"/>
      <c r="H41" s="15"/>
      <c r="I41" s="61"/>
      <c r="J41" s="61"/>
    </row>
    <row r="42" spans="1:10" ht="13.5" x14ac:dyDescent="0.25">
      <c r="A42" s="64" t="s">
        <v>56</v>
      </c>
      <c r="B42" s="93" t="s">
        <v>20</v>
      </c>
      <c r="C42" s="93"/>
      <c r="D42" s="93"/>
      <c r="E42" s="93"/>
      <c r="F42" s="93"/>
      <c r="G42" s="93"/>
      <c r="H42" s="93"/>
      <c r="I42" s="93"/>
      <c r="J42" s="72">
        <v>10</v>
      </c>
    </row>
    <row r="43" spans="1:10" ht="14.25" customHeight="1" x14ac:dyDescent="0.2">
      <c r="A43" s="65" t="s">
        <v>49</v>
      </c>
      <c r="B43" s="42">
        <v>2</v>
      </c>
      <c r="C43" s="23" t="s">
        <v>9</v>
      </c>
      <c r="D43" s="20">
        <f>SUM(E43:H43)</f>
        <v>15</v>
      </c>
      <c r="E43" s="34">
        <v>5</v>
      </c>
      <c r="F43" s="35">
        <v>3</v>
      </c>
      <c r="G43" s="35">
        <v>7</v>
      </c>
      <c r="H43" s="73"/>
      <c r="I43" s="94">
        <f>E43/J$42</f>
        <v>0.5</v>
      </c>
      <c r="J43" s="94">
        <f>ROUNDUP((F43+G43+H43)/J$4,30)</f>
        <v>1</v>
      </c>
    </row>
    <row r="44" spans="1:10" ht="14.25" customHeight="1" x14ac:dyDescent="0.2">
      <c r="A44" s="63" t="s">
        <v>50</v>
      </c>
      <c r="B44" s="42">
        <v>2</v>
      </c>
      <c r="C44" s="23" t="s">
        <v>9</v>
      </c>
      <c r="D44" s="20">
        <f t="shared" ref="D44" si="16">SUM(E44:H44)</f>
        <v>15</v>
      </c>
      <c r="E44" s="34">
        <v>5</v>
      </c>
      <c r="F44" s="35">
        <v>3</v>
      </c>
      <c r="G44" s="35">
        <v>7</v>
      </c>
      <c r="H44" s="73"/>
      <c r="I44" s="94">
        <f t="shared" ref="I44:I45" si="17">E44/J$42</f>
        <v>0.5</v>
      </c>
      <c r="J44" s="94">
        <f t="shared" ref="J44:J45" si="18">ROUNDUP((F44+G44+H44)/J$4,30)</f>
        <v>1</v>
      </c>
    </row>
    <row r="45" spans="1:10" ht="14.25" customHeight="1" x14ac:dyDescent="0.2">
      <c r="A45" s="63" t="s">
        <v>59</v>
      </c>
      <c r="B45" s="71">
        <v>2</v>
      </c>
      <c r="C45" s="23" t="s">
        <v>9</v>
      </c>
      <c r="D45" s="20">
        <v>15</v>
      </c>
      <c r="E45" s="34">
        <v>5</v>
      </c>
      <c r="F45" s="35">
        <v>3</v>
      </c>
      <c r="G45" s="35">
        <v>7</v>
      </c>
      <c r="H45" s="73"/>
      <c r="I45" s="94">
        <f t="shared" si="17"/>
        <v>0.5</v>
      </c>
      <c r="J45" s="94">
        <f t="shared" si="18"/>
        <v>1</v>
      </c>
    </row>
    <row r="46" spans="1:10" x14ac:dyDescent="0.2">
      <c r="A46" s="79" t="s">
        <v>57</v>
      </c>
      <c r="B46" s="82" t="s">
        <v>20</v>
      </c>
      <c r="C46" s="83"/>
      <c r="D46" s="83"/>
      <c r="E46" s="83"/>
      <c r="F46" s="83"/>
      <c r="G46" s="83"/>
      <c r="H46" s="83"/>
      <c r="I46" s="84"/>
      <c r="J46" s="95">
        <v>10</v>
      </c>
    </row>
    <row r="47" spans="1:10" x14ac:dyDescent="0.2">
      <c r="A47" s="65" t="s">
        <v>51</v>
      </c>
      <c r="B47" s="71">
        <v>3</v>
      </c>
      <c r="C47" s="23" t="s">
        <v>9</v>
      </c>
      <c r="D47" s="20">
        <f>SUM(E47:H47)</f>
        <v>13</v>
      </c>
      <c r="E47" s="34">
        <v>5</v>
      </c>
      <c r="F47" s="35">
        <v>3</v>
      </c>
      <c r="G47" s="35">
        <v>5</v>
      </c>
      <c r="H47" s="20"/>
      <c r="I47" s="94">
        <f>E47/J$46</f>
        <v>0.5</v>
      </c>
      <c r="J47" s="94">
        <f>ROUNDUP((F47+G47+H47)/J$46,0)</f>
        <v>1</v>
      </c>
    </row>
    <row r="48" spans="1:10" x14ac:dyDescent="0.2">
      <c r="A48" s="65" t="s">
        <v>52</v>
      </c>
      <c r="B48" s="71">
        <v>3</v>
      </c>
      <c r="C48" s="23" t="s">
        <v>9</v>
      </c>
      <c r="D48" s="20">
        <f>SUM(E48:H48)</f>
        <v>13</v>
      </c>
      <c r="E48" s="34">
        <v>5</v>
      </c>
      <c r="F48" s="35">
        <v>3</v>
      </c>
      <c r="G48" s="35">
        <v>5</v>
      </c>
      <c r="H48" s="20"/>
      <c r="I48" s="94">
        <f t="shared" ref="I48:I49" si="19">E48/J$46</f>
        <v>0.5</v>
      </c>
      <c r="J48" s="94">
        <f t="shared" ref="J48:J49" si="20">ROUNDUP((F48+G48+H48)/J$46,0)</f>
        <v>1</v>
      </c>
    </row>
    <row r="49" spans="1:10" x14ac:dyDescent="0.2">
      <c r="A49" s="63" t="s">
        <v>60</v>
      </c>
      <c r="B49" s="71">
        <v>3</v>
      </c>
      <c r="C49" s="23" t="s">
        <v>9</v>
      </c>
      <c r="D49" s="20">
        <v>13</v>
      </c>
      <c r="E49" s="34">
        <v>5</v>
      </c>
      <c r="F49" s="35">
        <v>3</v>
      </c>
      <c r="G49" s="35">
        <v>5</v>
      </c>
      <c r="H49" s="20"/>
      <c r="I49" s="94">
        <f t="shared" si="19"/>
        <v>0.5</v>
      </c>
      <c r="J49" s="94">
        <f t="shared" si="20"/>
        <v>1</v>
      </c>
    </row>
    <row r="50" spans="1:10" x14ac:dyDescent="0.2">
      <c r="A50" s="79" t="s">
        <v>38</v>
      </c>
      <c r="B50" s="85" t="s">
        <v>20</v>
      </c>
      <c r="C50" s="85"/>
      <c r="D50" s="85"/>
      <c r="E50" s="85"/>
      <c r="F50" s="85"/>
      <c r="G50" s="85"/>
      <c r="H50" s="85"/>
      <c r="I50" s="85"/>
      <c r="J50" s="39">
        <v>5</v>
      </c>
    </row>
    <row r="51" spans="1:10" x14ac:dyDescent="0.2">
      <c r="A51" s="65" t="s">
        <v>53</v>
      </c>
      <c r="B51" s="71">
        <v>2</v>
      </c>
      <c r="C51" s="23" t="s">
        <v>9</v>
      </c>
      <c r="D51" s="20">
        <v>15</v>
      </c>
      <c r="E51" s="34">
        <v>5</v>
      </c>
      <c r="F51" s="35">
        <v>3</v>
      </c>
      <c r="G51" s="35">
        <v>7</v>
      </c>
      <c r="H51" s="20"/>
      <c r="I51" s="94">
        <f>E51/J$50</f>
        <v>1</v>
      </c>
      <c r="J51" s="94">
        <f>ROUNDUP((F51+G51+H51)/J$50,0)</f>
        <v>2</v>
      </c>
    </row>
    <row r="52" spans="1:10" x14ac:dyDescent="0.2">
      <c r="A52" s="65" t="s">
        <v>54</v>
      </c>
      <c r="B52" s="71">
        <v>2</v>
      </c>
      <c r="C52" s="23" t="s">
        <v>9</v>
      </c>
      <c r="D52" s="20">
        <v>15</v>
      </c>
      <c r="E52" s="34">
        <v>5</v>
      </c>
      <c r="F52" s="35">
        <v>3</v>
      </c>
      <c r="G52" s="35">
        <v>7</v>
      </c>
      <c r="H52" s="20"/>
      <c r="I52" s="94">
        <f t="shared" ref="I52:I54" si="21">E52/J$50</f>
        <v>1</v>
      </c>
      <c r="J52" s="94">
        <f t="shared" ref="J52:J54" si="22">ROUNDUP((F52+G52+H52)/J$50,0)</f>
        <v>2</v>
      </c>
    </row>
    <row r="53" spans="1:10" x14ac:dyDescent="0.2">
      <c r="A53" s="65" t="s">
        <v>58</v>
      </c>
      <c r="B53" s="71">
        <v>2</v>
      </c>
      <c r="C53" s="23" t="s">
        <v>9</v>
      </c>
      <c r="D53" s="20">
        <v>15</v>
      </c>
      <c r="E53" s="34">
        <v>5</v>
      </c>
      <c r="F53" s="35">
        <v>3</v>
      </c>
      <c r="G53" s="35">
        <v>7</v>
      </c>
      <c r="H53" s="20"/>
      <c r="I53" s="94">
        <f t="shared" si="21"/>
        <v>1</v>
      </c>
      <c r="J53" s="94">
        <f t="shared" si="22"/>
        <v>2</v>
      </c>
    </row>
    <row r="54" spans="1:10" x14ac:dyDescent="0.2">
      <c r="A54" s="65" t="s">
        <v>55</v>
      </c>
      <c r="B54" s="71">
        <v>2</v>
      </c>
      <c r="C54" s="23" t="s">
        <v>9</v>
      </c>
      <c r="D54" s="20">
        <v>15</v>
      </c>
      <c r="E54" s="34">
        <v>5</v>
      </c>
      <c r="F54" s="35">
        <v>3</v>
      </c>
      <c r="G54" s="35">
        <v>7</v>
      </c>
      <c r="H54" s="20"/>
      <c r="I54" s="94">
        <f t="shared" si="21"/>
        <v>1</v>
      </c>
      <c r="J54" s="94">
        <f t="shared" si="22"/>
        <v>2</v>
      </c>
    </row>
  </sheetData>
  <sheetProtection selectLockedCells="1" selectUnlockedCells="1"/>
  <mergeCells count="9">
    <mergeCell ref="B46:I46"/>
    <mergeCell ref="B50:I50"/>
    <mergeCell ref="B21:I21"/>
    <mergeCell ref="B30:I30"/>
    <mergeCell ref="A1:J1"/>
    <mergeCell ref="A2:J2"/>
    <mergeCell ref="B4:I4"/>
    <mergeCell ref="B12:I12"/>
    <mergeCell ref="B42:I42"/>
  </mergeCells>
  <phoneticPr fontId="0" type="noConversion"/>
  <pageMargins left="0.25" right="0.25" top="0.75" bottom="0.75" header="0.3" footer="0.3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semestr I-IV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Autor</cp:lastModifiedBy>
  <cp:lastPrinted>2022-04-25T09:25:53Z</cp:lastPrinted>
  <dcterms:created xsi:type="dcterms:W3CDTF">2013-01-21T11:52:24Z</dcterms:created>
  <dcterms:modified xsi:type="dcterms:W3CDTF">2022-04-25T10:29:32Z</dcterms:modified>
</cp:coreProperties>
</file>