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2805" yWindow="3405" windowWidth="17280" windowHeight="9000"/>
  </bookViews>
  <sheets>
    <sheet name="TM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I12" i="1" s="1"/>
  <c r="J8" i="1"/>
  <c r="I9" i="1"/>
  <c r="J9" i="1"/>
  <c r="I10" i="1"/>
  <c r="J10" i="1"/>
  <c r="I11" i="1"/>
  <c r="J11" i="1"/>
  <c r="B12" i="1"/>
  <c r="C12" i="1"/>
  <c r="C42" i="1" s="1"/>
  <c r="D12" i="1"/>
  <c r="E12" i="1"/>
  <c r="F12" i="1"/>
  <c r="F42" i="1" s="1"/>
  <c r="G12" i="1"/>
  <c r="G42" i="1" s="1"/>
  <c r="G43" i="1" s="1"/>
  <c r="H12" i="1"/>
  <c r="I14" i="1"/>
  <c r="J14" i="1"/>
  <c r="I15" i="1"/>
  <c r="J15" i="1"/>
  <c r="I16" i="1"/>
  <c r="I21" i="1" s="1"/>
  <c r="J16" i="1"/>
  <c r="I17" i="1"/>
  <c r="J17" i="1"/>
  <c r="J21" i="1" s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E42" i="1" s="1"/>
  <c r="F31" i="1"/>
  <c r="G31" i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D42" i="1" s="1"/>
  <c r="E41" i="1"/>
  <c r="F41" i="1"/>
  <c r="G41" i="1"/>
  <c r="H41" i="1"/>
  <c r="H42" i="1"/>
  <c r="I50" i="1"/>
  <c r="J50" i="1"/>
  <c r="I51" i="1"/>
  <c r="I58" i="1" s="1"/>
  <c r="J51" i="1"/>
  <c r="J58" i="1" s="1"/>
  <c r="I52" i="1"/>
  <c r="J52" i="1"/>
  <c r="I53" i="1"/>
  <c r="J53" i="1"/>
  <c r="I54" i="1"/>
  <c r="J54" i="1"/>
  <c r="I55" i="1"/>
  <c r="J55" i="1"/>
  <c r="I56" i="1"/>
  <c r="J56" i="1"/>
  <c r="I57" i="1"/>
  <c r="J57" i="1"/>
  <c r="B58" i="1"/>
  <c r="C58" i="1"/>
  <c r="D58" i="1"/>
  <c r="E58" i="1"/>
  <c r="F58" i="1"/>
  <c r="G58" i="1"/>
  <c r="H58" i="1"/>
  <c r="I60" i="1"/>
  <c r="J60" i="1"/>
  <c r="J68" i="1" s="1"/>
  <c r="I61" i="1"/>
  <c r="I68" i="1" s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B68" i="1"/>
  <c r="C68" i="1"/>
  <c r="D68" i="1"/>
  <c r="E68" i="1"/>
  <c r="F68" i="1"/>
  <c r="G68" i="1"/>
  <c r="H68" i="1"/>
  <c r="I70" i="1"/>
  <c r="I78" i="1" s="1"/>
  <c r="J70" i="1"/>
  <c r="J78" i="1" s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B78" i="1"/>
  <c r="C78" i="1"/>
  <c r="D78" i="1"/>
  <c r="E78" i="1"/>
  <c r="E88" i="1" s="1"/>
  <c r="E89" i="1" s="1"/>
  <c r="F78" i="1"/>
  <c r="G78" i="1"/>
  <c r="H78" i="1"/>
  <c r="I80" i="1"/>
  <c r="I87" i="1" s="1"/>
  <c r="J80" i="1"/>
  <c r="J87" i="1" s="1"/>
  <c r="I81" i="1"/>
  <c r="J81" i="1"/>
  <c r="I82" i="1"/>
  <c r="J82" i="1"/>
  <c r="I83" i="1"/>
  <c r="J83" i="1"/>
  <c r="I84" i="1"/>
  <c r="J84" i="1"/>
  <c r="I85" i="1"/>
  <c r="J85" i="1"/>
  <c r="I86" i="1"/>
  <c r="J86" i="1"/>
  <c r="B87" i="1"/>
  <c r="B88" i="1" s="1"/>
  <c r="C87" i="1"/>
  <c r="C88" i="1" s="1"/>
  <c r="D87" i="1"/>
  <c r="D88" i="1" s="1"/>
  <c r="E87" i="1"/>
  <c r="F87" i="1"/>
  <c r="G87" i="1"/>
  <c r="H87" i="1"/>
  <c r="F88" i="1"/>
  <c r="F89" i="1" s="1"/>
  <c r="G88" i="1"/>
  <c r="H88" i="1"/>
  <c r="F43" i="1" l="1"/>
  <c r="C89" i="1"/>
  <c r="B89" i="1"/>
  <c r="H43" i="1"/>
  <c r="D89" i="1"/>
  <c r="F90" i="1" s="1"/>
  <c r="E43" i="1"/>
  <c r="G89" i="1"/>
  <c r="G90" i="1" s="1"/>
  <c r="H89" i="1"/>
  <c r="H90" i="1" s="1"/>
  <c r="E90" i="1" l="1"/>
</calcChain>
</file>

<file path=xl/sharedStrings.xml><?xml version="1.0" encoding="utf-8"?>
<sst xmlns="http://schemas.openxmlformats.org/spreadsheetml/2006/main" count="165" uniqueCount="89">
  <si>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</si>
  <si>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</si>
  <si>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</si>
  <si>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</si>
  <si>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</si>
  <si>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</si>
  <si>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</si>
  <si>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</si>
  <si>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 xml:space="preserve">Systemy logistyczne </t>
  </si>
  <si>
    <t>Napędy hydrauliczne i  pneumatyczne w pojazdach</t>
  </si>
  <si>
    <t xml:space="preserve">Energetyczne wykorzystanie odpadów </t>
  </si>
  <si>
    <t xml:space="preserve">Ekologiczne problemy techniki rolniczej </t>
  </si>
  <si>
    <t xml:space="preserve">Maszyny i urządzenia energetyczne w ogrodnictwie </t>
  </si>
  <si>
    <t>SEMESTR VIII - liczba zjazdów 8</t>
  </si>
  <si>
    <t>Seminarium dyplomowe 1, w tym 2 godz. przysposobienia bibliotecznego</t>
  </si>
  <si>
    <t xml:space="preserve">Kinematyka i dynamika pojazdów </t>
  </si>
  <si>
    <t xml:space="preserve">Odnawialne źródła energii </t>
  </si>
  <si>
    <t>Monitoring i sterowanie w pojazdach</t>
  </si>
  <si>
    <t>Elektrotechnika i elektronika samochodowa</t>
  </si>
  <si>
    <t xml:space="preserve">Podwozia i nadwozia pojazdów </t>
  </si>
  <si>
    <t xml:space="preserve">Fizyczne podstawy naturalnych źródeł energii </t>
  </si>
  <si>
    <t xml:space="preserve">Transport </t>
  </si>
  <si>
    <t>SEMESTR VII - liczba zjazdów 10</t>
  </si>
  <si>
    <t>Praktyka zawodowa  - 4 tygodnie</t>
  </si>
  <si>
    <t>Ocena eksploatacyjna pojazdów</t>
  </si>
  <si>
    <t>Układy zasilania silników spalinowych</t>
  </si>
  <si>
    <t xml:space="preserve">Silniki spalinowe </t>
  </si>
  <si>
    <t xml:space="preserve">Podstawy metrologii </t>
  </si>
  <si>
    <t>Gospodarka paliwowo-smarowa</t>
  </si>
  <si>
    <t>Termodynamiczne procesy spalania</t>
  </si>
  <si>
    <t>Motoryzacyjne zanieczyszczenia środowiska</t>
  </si>
  <si>
    <t>SEMESTR VI- liczba zjazdów 9</t>
  </si>
  <si>
    <t>Teoria maszyn i mechanizmów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</si>
  <si>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</si>
  <si>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</si>
  <si>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</si>
  <si>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</si>
  <si>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</si>
  <si>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</si>
  <si>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</si>
  <si>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</si>
  <si>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</si>
  <si>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</si>
  <si>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</si>
  <si>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</si>
  <si>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</si>
  <si>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</si>
  <si>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</si>
  <si>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</si>
  <si>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</si>
  <si>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</si>
  <si>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</si>
  <si>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</si>
  <si>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</si>
  <si>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</si>
  <si>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</si>
  <si>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</si>
  <si>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</si>
  <si>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</si>
  <si>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</si>
  <si>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</si>
  <si>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</si>
  <si>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</si>
  <si>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</si>
  <si>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</si>
  <si>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</si>
  <si>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</si>
  <si>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</si>
  <si>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</si>
  <si>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</si>
  <si>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</si>
  <si>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</si>
  <si>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</si>
  <si>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</si>
  <si>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</si>
  <si>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</si>
  <si>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</si>
  <si>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</si>
  <si>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</si>
  <si>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</si>
  <si>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</si>
  <si>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</si>
  <si>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</si>
  <si>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</si>
  <si>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</si>
  <si>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</si>
  <si>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</si>
  <si>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WYDZIAŁ INŻYNIERII PRODUKCJI</t>
  </si>
  <si>
    <t xml:space="preserve">Kierunek inżynieria rolnicza i leśna, specjalność technika motoryzacyjna i energetyka, studia niestacjonarne pierwszego 
stopnia. 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</si>
</sst>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89">
    <xf numFmtId="0" fontId="0" fillId="0" borderId="0" xfId="0"/>
    <xf numFmtId="0" fontId="1" fillId="2" borderId="0" xfId="1" applyFill="1"/>
    <xf numFmtId="1" fontId="1" fillId="2" borderId="0" xfId="1" applyNumberFormat="1" applyFill="1"/>
    <xf numFmtId="1" fontId="2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vertical="center"/>
    </xf>
    <xf numFmtId="1" fontId="2" fillId="2" borderId="3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4" fillId="2" borderId="1" xfId="2" applyFont="1" applyFill="1" applyBorder="1"/>
    <xf numFmtId="0" fontId="6" fillId="2" borderId="0" xfId="1" applyFont="1" applyFill="1"/>
    <xf numFmtId="1" fontId="2" fillId="2" borderId="5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0" borderId="3" xfId="1" applyFont="1" applyBorder="1"/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7" fillId="2" borderId="1" xfId="1" applyFont="1" applyFill="1" applyBorder="1"/>
    <xf numFmtId="165" fontId="2" fillId="2" borderId="13" xfId="3" applyFont="1" applyFill="1" applyBorder="1" applyAlignment="1">
      <alignment horizontal="center" vertical="center" textRotation="90"/>
    </xf>
    <xf numFmtId="165" fontId="2" fillId="2" borderId="13" xfId="3" applyFont="1" applyFill="1" applyBorder="1" applyAlignment="1">
      <alignment horizontal="center" vertical="center" textRotation="90" wrapText="1"/>
    </xf>
    <xf numFmtId="49" fontId="2" fillId="2" borderId="13" xfId="3" applyNumberFormat="1" applyFont="1" applyFill="1" applyBorder="1" applyAlignment="1">
      <alignment horizontal="center" vertical="center" textRotation="90" wrapText="1"/>
    </xf>
    <xf numFmtId="1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/>
    </xf>
    <xf numFmtId="0" fontId="9" fillId="2" borderId="0" xfId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9" fontId="6" fillId="2" borderId="0" xfId="1" applyNumberFormat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1" fontId="11" fillId="2" borderId="0" xfId="1" applyNumberFormat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/>
    <xf numFmtId="0" fontId="13" fillId="2" borderId="0" xfId="1" applyFont="1" applyFill="1" applyAlignment="1">
      <alignment horizontal="left"/>
    </xf>
    <xf numFmtId="0" fontId="14" fillId="2" borderId="0" xfId="0" applyFont="1" applyFill="1"/>
    <xf numFmtId="1" fontId="2" fillId="2" borderId="14" xfId="1" applyNumberFormat="1" applyFont="1" applyFill="1" applyBorder="1" applyAlignment="1">
      <alignment horizontal="center" vertical="center"/>
    </xf>
    <xf numFmtId="1" fontId="15" fillId="2" borderId="15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vertical="center"/>
    </xf>
    <xf numFmtId="1" fontId="15" fillId="2" borderId="8" xfId="1" applyNumberFormat="1" applyFont="1" applyFill="1" applyBorder="1" applyAlignment="1">
      <alignment horizontal="left" vertical="center"/>
    </xf>
    <xf numFmtId="1" fontId="5" fillId="2" borderId="17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16" fillId="2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1" fontId="4" fillId="2" borderId="18" xfId="1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4" fillId="2" borderId="8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15" fillId="2" borderId="0" xfId="1" applyFont="1" applyFill="1" applyAlignment="1">
      <alignment horizontal="center"/>
    </xf>
    <xf numFmtId="1" fontId="3" fillId="2" borderId="0" xfId="1" applyNumberFormat="1" applyFont="1" applyFill="1" applyAlignment="1">
      <alignment horizontal="center" vertical="center" wrapText="1"/>
    </xf>
    <xf numFmtId="1" fontId="15" fillId="2" borderId="0" xfId="1" applyNumberFormat="1" applyFont="1" applyFill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91"/>
  <sheetViews>
    <sheetView tabSelected="1" zoomScaleNormal="100" workbookViewId="0">
      <selection activeCell="A2" sqref="A2:J2"/>
    </sheetView>
  </sheetViews>
  <sheetFormatPr defaultColWidth="8.625" defaultRowHeight="12.75"/>
  <cols>
    <col min="1" max="1" width="47.375" style="1" customWidth="1"/>
    <col min="2" max="10" width="7.125" style="1" customWidth="1"/>
    <col min="11" max="16384" width="8.625" style="1"/>
  </cols>
  <sheetData>
    <row r="1" spans="1:11" ht="15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45.6" customHeight="1">
      <c r="A2" s="81" t="s">
        <v>88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23" customHeight="1">
      <c r="A3" s="42" t="s">
        <v>50</v>
      </c>
      <c r="B3" s="41" t="s">
        <v>49</v>
      </c>
      <c r="C3" s="39" t="s">
        <v>48</v>
      </c>
      <c r="D3" s="39" t="s">
        <v>47</v>
      </c>
      <c r="E3" s="38" t="s">
        <v>46</v>
      </c>
      <c r="F3" s="40" t="s">
        <v>45</v>
      </c>
      <c r="G3" s="40" t="s">
        <v>44</v>
      </c>
      <c r="H3" s="39" t="s">
        <v>43</v>
      </c>
      <c r="I3" s="38" t="s">
        <v>42</v>
      </c>
      <c r="J3" s="38" t="s">
        <v>41</v>
      </c>
    </row>
    <row r="4" spans="1:11" ht="16.5">
      <c r="A4" s="86" t="s">
        <v>86</v>
      </c>
      <c r="B4" s="87"/>
      <c r="C4" s="87"/>
      <c r="D4" s="87"/>
      <c r="E4" s="87"/>
      <c r="F4" s="87"/>
      <c r="G4" s="87"/>
      <c r="H4" s="87"/>
      <c r="I4" s="87"/>
      <c r="J4" s="88"/>
      <c r="K4" s="2"/>
    </row>
    <row r="5" spans="1:11" ht="16.5">
      <c r="A5" s="64" t="s">
        <v>85</v>
      </c>
      <c r="B5" s="31">
        <v>2</v>
      </c>
      <c r="C5" s="26" t="s">
        <v>6</v>
      </c>
      <c r="D5" s="24">
        <v>18</v>
      </c>
      <c r="E5" s="61"/>
      <c r="F5" s="61"/>
      <c r="G5" s="61">
        <f>18</f>
        <v>18</v>
      </c>
      <c r="H5" s="24"/>
      <c r="I5" s="24">
        <f t="shared" ref="I5:I11" si="0">ROUND(E5/8,0)</f>
        <v>0</v>
      </c>
      <c r="J5" s="61">
        <f t="shared" ref="J5:J11" si="1">ROUND((F5+G5+H5)/8,0)</f>
        <v>2</v>
      </c>
      <c r="K5" s="2"/>
    </row>
    <row r="6" spans="1:11" ht="16.5">
      <c r="A6" s="64" t="s">
        <v>84</v>
      </c>
      <c r="B6" s="31">
        <v>6</v>
      </c>
      <c r="C6" s="26" t="s">
        <v>6</v>
      </c>
      <c r="D6" s="24">
        <v>38</v>
      </c>
      <c r="E6" s="61">
        <v>18</v>
      </c>
      <c r="F6" s="61">
        <v>10</v>
      </c>
      <c r="G6" s="61">
        <v>10</v>
      </c>
      <c r="H6" s="24"/>
      <c r="I6" s="24">
        <f t="shared" si="0"/>
        <v>2</v>
      </c>
      <c r="J6" s="61">
        <f t="shared" si="1"/>
        <v>3</v>
      </c>
      <c r="K6" s="2"/>
    </row>
    <row r="7" spans="1:11" ht="16.5">
      <c r="A7" s="64" t="s">
        <v>83</v>
      </c>
      <c r="B7" s="31">
        <v>5</v>
      </c>
      <c r="C7" s="26" t="s">
        <v>4</v>
      </c>
      <c r="D7" s="24">
        <v>30</v>
      </c>
      <c r="E7" s="61">
        <v>12</v>
      </c>
      <c r="F7" s="61">
        <v>6</v>
      </c>
      <c r="G7" s="61">
        <v>12</v>
      </c>
      <c r="H7" s="24"/>
      <c r="I7" s="24">
        <f t="shared" si="0"/>
        <v>2</v>
      </c>
      <c r="J7" s="61">
        <f t="shared" si="1"/>
        <v>2</v>
      </c>
      <c r="K7" s="2"/>
    </row>
    <row r="8" spans="1:11" ht="16.5">
      <c r="A8" s="64" t="s">
        <v>82</v>
      </c>
      <c r="B8" s="31">
        <v>4</v>
      </c>
      <c r="C8" s="26" t="s">
        <v>4</v>
      </c>
      <c r="D8" s="24">
        <v>27</v>
      </c>
      <c r="E8" s="61">
        <v>17</v>
      </c>
      <c r="F8" s="73">
        <v>10</v>
      </c>
      <c r="G8" s="73"/>
      <c r="H8" s="24"/>
      <c r="I8" s="24">
        <f t="shared" si="0"/>
        <v>2</v>
      </c>
      <c r="J8" s="61">
        <f t="shared" si="1"/>
        <v>1</v>
      </c>
      <c r="K8" s="2"/>
    </row>
    <row r="9" spans="1:11" ht="16.5">
      <c r="A9" s="64" t="s">
        <v>81</v>
      </c>
      <c r="B9" s="31">
        <v>3</v>
      </c>
      <c r="C9" s="26" t="s">
        <v>6</v>
      </c>
      <c r="D9" s="24">
        <v>18</v>
      </c>
      <c r="E9" s="61">
        <v>9</v>
      </c>
      <c r="F9" s="61"/>
      <c r="G9" s="61">
        <v>9</v>
      </c>
      <c r="H9" s="24"/>
      <c r="I9" s="24">
        <f t="shared" si="0"/>
        <v>1</v>
      </c>
      <c r="J9" s="61">
        <f t="shared" si="1"/>
        <v>1</v>
      </c>
      <c r="K9" s="2"/>
    </row>
    <row r="10" spans="1:11" ht="16.5">
      <c r="A10" s="64" t="s">
        <v>80</v>
      </c>
      <c r="B10" s="31">
        <v>0</v>
      </c>
      <c r="C10" s="26" t="s">
        <v>6</v>
      </c>
      <c r="D10" s="24">
        <v>4</v>
      </c>
      <c r="E10" s="61">
        <v>4</v>
      </c>
      <c r="F10" s="61"/>
      <c r="G10" s="61"/>
      <c r="H10" s="24"/>
      <c r="I10" s="24">
        <f t="shared" si="0"/>
        <v>1</v>
      </c>
      <c r="J10" s="61">
        <f t="shared" si="1"/>
        <v>0</v>
      </c>
      <c r="K10" s="2"/>
    </row>
    <row r="11" spans="1:11" ht="16.5">
      <c r="A11" s="63" t="s">
        <v>79</v>
      </c>
      <c r="B11" s="62">
        <v>3</v>
      </c>
      <c r="C11" s="26" t="s">
        <v>6</v>
      </c>
      <c r="D11" s="24">
        <v>18</v>
      </c>
      <c r="E11" s="24">
        <v>8</v>
      </c>
      <c r="F11" s="24">
        <v>4</v>
      </c>
      <c r="G11" s="24">
        <v>6</v>
      </c>
      <c r="H11" s="24"/>
      <c r="I11" s="24">
        <f t="shared" si="0"/>
        <v>1</v>
      </c>
      <c r="J11" s="61">
        <f t="shared" si="1"/>
        <v>1</v>
      </c>
      <c r="K11" s="2"/>
    </row>
    <row r="12" spans="1:11" ht="16.5">
      <c r="A12" s="72" t="s">
        <v>3</v>
      </c>
      <c r="B12" s="18">
        <f>SUM(B5:B11)</f>
        <v>23</v>
      </c>
      <c r="C12" s="21">
        <f>COUNTIF(C5:C11,"e")</f>
        <v>2</v>
      </c>
      <c r="D12" s="18">
        <f t="shared" ref="D12:J12" si="2">SUM(D5:D11)</f>
        <v>153</v>
      </c>
      <c r="E12" s="18">
        <f t="shared" si="2"/>
        <v>68</v>
      </c>
      <c r="F12" s="18">
        <f t="shared" si="2"/>
        <v>30</v>
      </c>
      <c r="G12" s="18">
        <f t="shared" si="2"/>
        <v>55</v>
      </c>
      <c r="H12" s="18">
        <f t="shared" si="2"/>
        <v>0</v>
      </c>
      <c r="I12" s="18">
        <f t="shared" si="2"/>
        <v>9</v>
      </c>
      <c r="J12" s="18">
        <f t="shared" si="2"/>
        <v>10</v>
      </c>
      <c r="K12" s="2"/>
    </row>
    <row r="13" spans="1:11" ht="16.5">
      <c r="A13" s="16" t="s">
        <v>78</v>
      </c>
      <c r="B13" s="76"/>
      <c r="C13" s="76"/>
      <c r="D13" s="76"/>
      <c r="E13" s="76"/>
      <c r="F13" s="76"/>
      <c r="G13" s="76"/>
      <c r="H13" s="76"/>
      <c r="I13" s="76"/>
      <c r="J13" s="75"/>
      <c r="K13" s="2"/>
    </row>
    <row r="14" spans="1:11" ht="16.5">
      <c r="A14" s="63" t="s">
        <v>77</v>
      </c>
      <c r="B14" s="62">
        <v>2</v>
      </c>
      <c r="C14" s="26" t="s">
        <v>6</v>
      </c>
      <c r="D14" s="24">
        <v>16</v>
      </c>
      <c r="E14" s="24"/>
      <c r="F14" s="24"/>
      <c r="G14" s="26">
        <v>16</v>
      </c>
      <c r="H14" s="24"/>
      <c r="I14" s="24">
        <f t="shared" ref="I14:I20" si="3">ROUND(E14/8,0)</f>
        <v>0</v>
      </c>
      <c r="J14" s="61">
        <f t="shared" ref="J14:J20" si="4">ROUND((F14+G14+H14)/8,0)</f>
        <v>2</v>
      </c>
      <c r="K14" s="2"/>
    </row>
    <row r="15" spans="1:11" ht="16.5">
      <c r="A15" s="63" t="s">
        <v>76</v>
      </c>
      <c r="B15" s="62">
        <v>7</v>
      </c>
      <c r="C15" s="26" t="s">
        <v>4</v>
      </c>
      <c r="D15" s="24">
        <v>43</v>
      </c>
      <c r="E15" s="24">
        <v>15</v>
      </c>
      <c r="F15" s="24">
        <v>18</v>
      </c>
      <c r="G15" s="26">
        <v>10</v>
      </c>
      <c r="H15" s="24"/>
      <c r="I15" s="24">
        <f t="shared" si="3"/>
        <v>2</v>
      </c>
      <c r="J15" s="61">
        <f t="shared" si="4"/>
        <v>4</v>
      </c>
      <c r="K15" s="2"/>
    </row>
    <row r="16" spans="1:11" ht="16.5">
      <c r="A16" s="64" t="s">
        <v>75</v>
      </c>
      <c r="B16" s="74">
        <v>5</v>
      </c>
      <c r="C16" s="26" t="s">
        <v>4</v>
      </c>
      <c r="D16" s="24">
        <v>29</v>
      </c>
      <c r="E16" s="61">
        <v>9</v>
      </c>
      <c r="F16" s="73">
        <v>7</v>
      </c>
      <c r="G16" s="73">
        <v>13</v>
      </c>
      <c r="H16" s="24"/>
      <c r="I16" s="24">
        <f t="shared" si="3"/>
        <v>1</v>
      </c>
      <c r="J16" s="61">
        <f t="shared" si="4"/>
        <v>3</v>
      </c>
      <c r="K16" s="2"/>
    </row>
    <row r="17" spans="1:11" ht="16.5">
      <c r="A17" s="63" t="s">
        <v>74</v>
      </c>
      <c r="B17" s="62">
        <v>2</v>
      </c>
      <c r="C17" s="26" t="s">
        <v>6</v>
      </c>
      <c r="D17" s="24">
        <v>20</v>
      </c>
      <c r="E17" s="24">
        <v>8</v>
      </c>
      <c r="F17" s="24">
        <v>4</v>
      </c>
      <c r="G17" s="24">
        <v>8</v>
      </c>
      <c r="H17" s="24"/>
      <c r="I17" s="24">
        <f t="shared" si="3"/>
        <v>1</v>
      </c>
      <c r="J17" s="61">
        <f t="shared" si="4"/>
        <v>2</v>
      </c>
      <c r="K17" s="2"/>
    </row>
    <row r="18" spans="1:11" ht="16.5">
      <c r="A18" s="63" t="s">
        <v>73</v>
      </c>
      <c r="B18" s="62">
        <v>3</v>
      </c>
      <c r="C18" s="26" t="s">
        <v>6</v>
      </c>
      <c r="D18" s="24">
        <v>18</v>
      </c>
      <c r="E18" s="24">
        <v>8</v>
      </c>
      <c r="F18" s="24">
        <v>4</v>
      </c>
      <c r="G18" s="26">
        <v>6</v>
      </c>
      <c r="H18" s="24"/>
      <c r="I18" s="24">
        <f t="shared" si="3"/>
        <v>1</v>
      </c>
      <c r="J18" s="61">
        <f t="shared" si="4"/>
        <v>1</v>
      </c>
      <c r="K18" s="2"/>
    </row>
    <row r="19" spans="1:11" ht="16.5">
      <c r="A19" s="64" t="s">
        <v>72</v>
      </c>
      <c r="B19" s="31">
        <v>3</v>
      </c>
      <c r="C19" s="26" t="s">
        <v>6</v>
      </c>
      <c r="D19" s="24">
        <v>19</v>
      </c>
      <c r="E19" s="61">
        <v>10</v>
      </c>
      <c r="F19" s="73">
        <v>3</v>
      </c>
      <c r="G19" s="73">
        <v>6</v>
      </c>
      <c r="H19" s="24"/>
      <c r="I19" s="24">
        <f t="shared" si="3"/>
        <v>1</v>
      </c>
      <c r="J19" s="61">
        <f t="shared" si="4"/>
        <v>1</v>
      </c>
      <c r="K19" s="2"/>
    </row>
    <row r="20" spans="1:11" ht="16.5">
      <c r="A20" s="28" t="s">
        <v>71</v>
      </c>
      <c r="B20" s="31">
        <v>2</v>
      </c>
      <c r="C20" s="26" t="s">
        <v>6</v>
      </c>
      <c r="D20" s="24">
        <v>18</v>
      </c>
      <c r="E20" s="61">
        <v>18</v>
      </c>
      <c r="F20" s="61"/>
      <c r="G20" s="61"/>
      <c r="H20" s="24"/>
      <c r="I20" s="24">
        <f t="shared" si="3"/>
        <v>2</v>
      </c>
      <c r="J20" s="61">
        <f t="shared" si="4"/>
        <v>0</v>
      </c>
      <c r="K20" s="2"/>
    </row>
    <row r="21" spans="1:11" ht="16.5">
      <c r="A21" s="72" t="s">
        <v>3</v>
      </c>
      <c r="B21" s="18">
        <f>SUM(B14:B20)</f>
        <v>24</v>
      </c>
      <c r="C21" s="21">
        <f>COUNTIF(C14:C20,"e")</f>
        <v>2</v>
      </c>
      <c r="D21" s="18">
        <f t="shared" ref="D21:J21" si="5">SUM(D14:D20)</f>
        <v>163</v>
      </c>
      <c r="E21" s="18">
        <f t="shared" si="5"/>
        <v>68</v>
      </c>
      <c r="F21" s="18">
        <f t="shared" si="5"/>
        <v>36</v>
      </c>
      <c r="G21" s="18">
        <f t="shared" si="5"/>
        <v>59</v>
      </c>
      <c r="H21" s="18">
        <f t="shared" si="5"/>
        <v>0</v>
      </c>
      <c r="I21" s="18">
        <f t="shared" si="5"/>
        <v>8</v>
      </c>
      <c r="J21" s="18">
        <f t="shared" si="5"/>
        <v>13</v>
      </c>
      <c r="K21" s="2"/>
    </row>
    <row r="22" spans="1:11" s="52" customFormat="1" ht="16.5">
      <c r="A22" s="67" t="s">
        <v>70</v>
      </c>
      <c r="B22" s="66"/>
      <c r="C22" s="66"/>
      <c r="D22" s="66"/>
      <c r="E22" s="66"/>
      <c r="F22" s="66"/>
      <c r="G22" s="66"/>
      <c r="H22" s="66"/>
      <c r="I22" s="66"/>
      <c r="J22" s="65"/>
    </row>
    <row r="23" spans="1:11" s="60" customFormat="1" ht="16.5">
      <c r="A23" s="64" t="s">
        <v>69</v>
      </c>
      <c r="B23" s="31">
        <v>2</v>
      </c>
      <c r="C23" s="26" t="s">
        <v>6</v>
      </c>
      <c r="D23" s="24">
        <v>16</v>
      </c>
      <c r="E23" s="24"/>
      <c r="F23" s="24"/>
      <c r="G23" s="24">
        <f>D23</f>
        <v>16</v>
      </c>
      <c r="H23" s="24"/>
      <c r="I23" s="24">
        <f t="shared" ref="I23:I30" si="6">ROUND(E23/9,0)</f>
        <v>0</v>
      </c>
      <c r="J23" s="61">
        <f t="shared" ref="J23:J30" si="7">ROUND((F23+G23+H23)/9,0)</f>
        <v>2</v>
      </c>
    </row>
    <row r="24" spans="1:11" s="60" customFormat="1" ht="16.5">
      <c r="A24" s="63" t="s">
        <v>68</v>
      </c>
      <c r="B24" s="62">
        <v>5</v>
      </c>
      <c r="C24" s="26" t="s">
        <v>4</v>
      </c>
      <c r="D24" s="24">
        <v>29</v>
      </c>
      <c r="E24" s="24">
        <v>11</v>
      </c>
      <c r="F24" s="24">
        <v>6</v>
      </c>
      <c r="G24" s="26">
        <v>12</v>
      </c>
      <c r="H24" s="24"/>
      <c r="I24" s="24">
        <f t="shared" si="6"/>
        <v>1</v>
      </c>
      <c r="J24" s="61">
        <f t="shared" si="7"/>
        <v>2</v>
      </c>
    </row>
    <row r="25" spans="1:11" s="60" customFormat="1" ht="16.5">
      <c r="A25" s="63" t="s">
        <v>67</v>
      </c>
      <c r="B25" s="62">
        <v>5</v>
      </c>
      <c r="C25" s="26" t="s">
        <v>4</v>
      </c>
      <c r="D25" s="24">
        <v>29</v>
      </c>
      <c r="E25" s="24">
        <v>11</v>
      </c>
      <c r="F25" s="24">
        <v>6</v>
      </c>
      <c r="G25" s="26">
        <v>12</v>
      </c>
      <c r="H25" s="71"/>
      <c r="I25" s="24">
        <f t="shared" si="6"/>
        <v>1</v>
      </c>
      <c r="J25" s="61">
        <f t="shared" si="7"/>
        <v>2</v>
      </c>
    </row>
    <row r="26" spans="1:11" s="60" customFormat="1" ht="16.5">
      <c r="A26" s="32" t="s">
        <v>66</v>
      </c>
      <c r="B26" s="27">
        <v>3</v>
      </c>
      <c r="C26" s="26" t="s">
        <v>6</v>
      </c>
      <c r="D26" s="24">
        <v>16</v>
      </c>
      <c r="E26" s="26">
        <v>7</v>
      </c>
      <c r="F26" s="26">
        <v>3</v>
      </c>
      <c r="G26" s="70">
        <v>6</v>
      </c>
      <c r="H26" s="69"/>
      <c r="I26" s="24">
        <f t="shared" si="6"/>
        <v>1</v>
      </c>
      <c r="J26" s="61">
        <f t="shared" si="7"/>
        <v>1</v>
      </c>
    </row>
    <row r="27" spans="1:11" s="60" customFormat="1" ht="16.5">
      <c r="A27" s="64" t="s">
        <v>65</v>
      </c>
      <c r="B27" s="31">
        <v>4</v>
      </c>
      <c r="C27" s="26" t="s">
        <v>4</v>
      </c>
      <c r="D27" s="24">
        <v>30</v>
      </c>
      <c r="E27" s="24">
        <v>10</v>
      </c>
      <c r="F27" s="24">
        <v>7</v>
      </c>
      <c r="G27" s="26">
        <v>13</v>
      </c>
      <c r="H27" s="24"/>
      <c r="I27" s="24">
        <f t="shared" si="6"/>
        <v>1</v>
      </c>
      <c r="J27" s="61">
        <f t="shared" si="7"/>
        <v>2</v>
      </c>
    </row>
    <row r="28" spans="1:11" s="60" customFormat="1" ht="16.5">
      <c r="A28" s="64" t="s">
        <v>64</v>
      </c>
      <c r="B28" s="31">
        <v>3</v>
      </c>
      <c r="C28" s="26" t="s">
        <v>6</v>
      </c>
      <c r="D28" s="24">
        <v>16</v>
      </c>
      <c r="E28" s="24"/>
      <c r="F28" s="24">
        <v>6</v>
      </c>
      <c r="G28" s="26">
        <v>10</v>
      </c>
      <c r="H28" s="24"/>
      <c r="I28" s="24">
        <f t="shared" si="6"/>
        <v>0</v>
      </c>
      <c r="J28" s="61">
        <f t="shared" si="7"/>
        <v>2</v>
      </c>
    </row>
    <row r="29" spans="1:11" s="60" customFormat="1" ht="16.5">
      <c r="A29" s="64" t="s">
        <v>63</v>
      </c>
      <c r="B29" s="31">
        <v>5</v>
      </c>
      <c r="C29" s="26" t="s">
        <v>4</v>
      </c>
      <c r="D29" s="24">
        <v>38</v>
      </c>
      <c r="E29" s="24">
        <v>18</v>
      </c>
      <c r="F29" s="24">
        <v>7</v>
      </c>
      <c r="G29" s="24">
        <v>13</v>
      </c>
      <c r="H29" s="24"/>
      <c r="I29" s="24">
        <f t="shared" si="6"/>
        <v>2</v>
      </c>
      <c r="J29" s="61">
        <f t="shared" si="7"/>
        <v>2</v>
      </c>
    </row>
    <row r="30" spans="1:11" s="60" customFormat="1" ht="16.5">
      <c r="A30" s="63" t="s">
        <v>62</v>
      </c>
      <c r="B30" s="62">
        <v>2</v>
      </c>
      <c r="C30" s="26" t="s">
        <v>6</v>
      </c>
      <c r="D30" s="24">
        <v>18</v>
      </c>
      <c r="E30" s="24">
        <v>18</v>
      </c>
      <c r="F30" s="24"/>
      <c r="G30" s="24"/>
      <c r="H30" s="68"/>
      <c r="I30" s="24">
        <f t="shared" si="6"/>
        <v>2</v>
      </c>
      <c r="J30" s="61">
        <f t="shared" si="7"/>
        <v>0</v>
      </c>
    </row>
    <row r="31" spans="1:11" s="52" customFormat="1" ht="16.5">
      <c r="A31" s="22" t="s">
        <v>3</v>
      </c>
      <c r="B31" s="18">
        <f>SUM(B23:B30)</f>
        <v>29</v>
      </c>
      <c r="C31" s="21">
        <f>COUNTIF(C23:C30,"e")</f>
        <v>4</v>
      </c>
      <c r="D31" s="18">
        <f t="shared" ref="D31:J31" si="8">SUM(D23:D30)</f>
        <v>192</v>
      </c>
      <c r="E31" s="18">
        <f t="shared" si="8"/>
        <v>75</v>
      </c>
      <c r="F31" s="18">
        <f t="shared" si="8"/>
        <v>35</v>
      </c>
      <c r="G31" s="18">
        <f t="shared" si="8"/>
        <v>82</v>
      </c>
      <c r="H31" s="18">
        <f t="shared" si="8"/>
        <v>0</v>
      </c>
      <c r="I31" s="18">
        <f t="shared" si="8"/>
        <v>8</v>
      </c>
      <c r="J31" s="18">
        <f t="shared" si="8"/>
        <v>13</v>
      </c>
    </row>
    <row r="32" spans="1:11" s="52" customFormat="1" ht="16.5">
      <c r="A32" s="67" t="s">
        <v>61</v>
      </c>
      <c r="B32" s="66"/>
      <c r="C32" s="66"/>
      <c r="D32" s="66"/>
      <c r="E32" s="66"/>
      <c r="F32" s="66"/>
      <c r="G32" s="66"/>
      <c r="H32" s="66"/>
      <c r="I32" s="66"/>
      <c r="J32" s="65"/>
    </row>
    <row r="33" spans="1:10" s="60" customFormat="1" ht="16.5">
      <c r="A33" s="64" t="s">
        <v>60</v>
      </c>
      <c r="B33" s="31">
        <v>2</v>
      </c>
      <c r="C33" s="26" t="s">
        <v>4</v>
      </c>
      <c r="D33" s="24">
        <v>18</v>
      </c>
      <c r="E33" s="24"/>
      <c r="F33" s="24"/>
      <c r="G33" s="26">
        <v>18</v>
      </c>
      <c r="H33" s="24"/>
      <c r="I33" s="24">
        <f t="shared" ref="I33:I40" si="9">ROUND(E33/9,0)</f>
        <v>0</v>
      </c>
      <c r="J33" s="61">
        <f t="shared" ref="J33:J40" si="10">ROUND((F33+G33+H33)/9,0)</f>
        <v>2</v>
      </c>
    </row>
    <row r="34" spans="1:10" s="60" customFormat="1" ht="16.5">
      <c r="A34" s="64" t="s">
        <v>59</v>
      </c>
      <c r="B34" s="31">
        <v>4</v>
      </c>
      <c r="C34" s="26" t="s">
        <v>4</v>
      </c>
      <c r="D34" s="24">
        <v>30</v>
      </c>
      <c r="E34" s="24">
        <v>10</v>
      </c>
      <c r="F34" s="24">
        <v>7</v>
      </c>
      <c r="G34" s="26">
        <v>13</v>
      </c>
      <c r="H34" s="24"/>
      <c r="I34" s="24">
        <f t="shared" si="9"/>
        <v>1</v>
      </c>
      <c r="J34" s="61">
        <f t="shared" si="10"/>
        <v>2</v>
      </c>
    </row>
    <row r="35" spans="1:10" s="60" customFormat="1" ht="16.5">
      <c r="A35" s="64" t="s">
        <v>58</v>
      </c>
      <c r="B35" s="31">
        <v>3</v>
      </c>
      <c r="C35" s="26" t="s">
        <v>6</v>
      </c>
      <c r="D35" s="24">
        <v>22</v>
      </c>
      <c r="E35" s="26">
        <v>10</v>
      </c>
      <c r="F35" s="26">
        <v>4</v>
      </c>
      <c r="G35" s="26">
        <v>8</v>
      </c>
      <c r="H35" s="24"/>
      <c r="I35" s="24">
        <f t="shared" si="9"/>
        <v>1</v>
      </c>
      <c r="J35" s="61">
        <f t="shared" si="10"/>
        <v>1</v>
      </c>
    </row>
    <row r="36" spans="1:10" s="60" customFormat="1" ht="16.5">
      <c r="A36" s="64" t="s">
        <v>57</v>
      </c>
      <c r="B36" s="31">
        <v>4</v>
      </c>
      <c r="C36" s="26" t="s">
        <v>4</v>
      </c>
      <c r="D36" s="24">
        <v>29</v>
      </c>
      <c r="E36" s="26">
        <v>14</v>
      </c>
      <c r="F36" s="26">
        <v>5</v>
      </c>
      <c r="G36" s="26">
        <v>10</v>
      </c>
      <c r="H36" s="24"/>
      <c r="I36" s="24">
        <f t="shared" si="9"/>
        <v>2</v>
      </c>
      <c r="J36" s="61">
        <f t="shared" si="10"/>
        <v>2</v>
      </c>
    </row>
    <row r="37" spans="1:10" s="60" customFormat="1" ht="16.5">
      <c r="A37" s="64" t="s">
        <v>56</v>
      </c>
      <c r="B37" s="31">
        <v>4</v>
      </c>
      <c r="C37" s="26" t="s">
        <v>6</v>
      </c>
      <c r="D37" s="24">
        <v>29</v>
      </c>
      <c r="E37" s="24">
        <v>14</v>
      </c>
      <c r="F37" s="24">
        <v>5</v>
      </c>
      <c r="G37" s="24">
        <v>10</v>
      </c>
      <c r="H37" s="24"/>
      <c r="I37" s="24">
        <f t="shared" si="9"/>
        <v>2</v>
      </c>
      <c r="J37" s="61">
        <f t="shared" si="10"/>
        <v>2</v>
      </c>
    </row>
    <row r="38" spans="1:10" s="60" customFormat="1" ht="16.5">
      <c r="A38" s="64" t="s">
        <v>55</v>
      </c>
      <c r="B38" s="31">
        <v>4</v>
      </c>
      <c r="C38" s="26" t="s">
        <v>4</v>
      </c>
      <c r="D38" s="24">
        <v>29</v>
      </c>
      <c r="E38" s="24">
        <v>10</v>
      </c>
      <c r="F38" s="24">
        <v>7</v>
      </c>
      <c r="G38" s="24">
        <v>12</v>
      </c>
      <c r="H38" s="24"/>
      <c r="I38" s="24">
        <f t="shared" si="9"/>
        <v>1</v>
      </c>
      <c r="J38" s="61">
        <f t="shared" si="10"/>
        <v>2</v>
      </c>
    </row>
    <row r="39" spans="1:10" s="60" customFormat="1" ht="16.5">
      <c r="A39" s="64" t="s">
        <v>54</v>
      </c>
      <c r="B39" s="31">
        <v>3</v>
      </c>
      <c r="C39" s="26" t="s">
        <v>6</v>
      </c>
      <c r="D39" s="24">
        <v>18</v>
      </c>
      <c r="E39" s="24">
        <v>10</v>
      </c>
      <c r="F39" s="24">
        <v>3</v>
      </c>
      <c r="G39" s="26">
        <v>5</v>
      </c>
      <c r="H39" s="24"/>
      <c r="I39" s="24">
        <f t="shared" si="9"/>
        <v>1</v>
      </c>
      <c r="J39" s="61">
        <f t="shared" si="10"/>
        <v>1</v>
      </c>
    </row>
    <row r="40" spans="1:10" s="60" customFormat="1" ht="16.5">
      <c r="A40" s="63" t="s">
        <v>53</v>
      </c>
      <c r="B40" s="62">
        <v>1</v>
      </c>
      <c r="C40" s="26" t="s">
        <v>6</v>
      </c>
      <c r="D40" s="24">
        <v>9</v>
      </c>
      <c r="E40" s="24">
        <v>9</v>
      </c>
      <c r="F40" s="24"/>
      <c r="G40" s="24"/>
      <c r="H40" s="24"/>
      <c r="I40" s="24">
        <f t="shared" si="9"/>
        <v>1</v>
      </c>
      <c r="J40" s="61">
        <f t="shared" si="10"/>
        <v>0</v>
      </c>
    </row>
    <row r="41" spans="1:10" s="52" customFormat="1" ht="16.5">
      <c r="A41" s="22" t="s">
        <v>3</v>
      </c>
      <c r="B41" s="18">
        <f>SUM(B33:B40)</f>
        <v>25</v>
      </c>
      <c r="C41" s="21">
        <f>COUNTIF(C33:C40,"e")</f>
        <v>4</v>
      </c>
      <c r="D41" s="18">
        <f t="shared" ref="D41:J41" si="11">SUM(D33:D40)</f>
        <v>184</v>
      </c>
      <c r="E41" s="18">
        <f t="shared" si="11"/>
        <v>77</v>
      </c>
      <c r="F41" s="18">
        <f t="shared" si="11"/>
        <v>31</v>
      </c>
      <c r="G41" s="18">
        <f t="shared" si="11"/>
        <v>76</v>
      </c>
      <c r="H41" s="18">
        <f t="shared" si="11"/>
        <v>0</v>
      </c>
      <c r="I41" s="18">
        <f t="shared" si="11"/>
        <v>9</v>
      </c>
      <c r="J41" s="18">
        <f t="shared" si="11"/>
        <v>12</v>
      </c>
    </row>
    <row r="42" spans="1:10" s="52" customFormat="1" ht="16.5">
      <c r="A42" s="59" t="s">
        <v>52</v>
      </c>
      <c r="B42" s="58">
        <f t="shared" ref="B42:H42" si="12">B12+B21+B31+B41</f>
        <v>101</v>
      </c>
      <c r="C42" s="58">
        <f t="shared" si="12"/>
        <v>12</v>
      </c>
      <c r="D42" s="58">
        <f t="shared" si="12"/>
        <v>692</v>
      </c>
      <c r="E42" s="13">
        <f t="shared" si="12"/>
        <v>288</v>
      </c>
      <c r="F42" s="13">
        <f t="shared" si="12"/>
        <v>132</v>
      </c>
      <c r="G42" s="13">
        <f t="shared" si="12"/>
        <v>272</v>
      </c>
      <c r="H42" s="13">
        <f t="shared" si="12"/>
        <v>0</v>
      </c>
      <c r="I42" s="12"/>
      <c r="J42" s="57"/>
    </row>
    <row r="43" spans="1:10" s="52" customFormat="1" ht="16.5">
      <c r="A43" s="56" t="s">
        <v>51</v>
      </c>
      <c r="B43" s="55"/>
      <c r="C43" s="54"/>
      <c r="D43" s="53"/>
      <c r="E43" s="7">
        <f>(E42/D42)*100</f>
        <v>41.618497109826592</v>
      </c>
      <c r="F43" s="6">
        <f>(F42/D42)*100</f>
        <v>19.075144508670519</v>
      </c>
      <c r="G43" s="6">
        <f>(G42/D42)*100</f>
        <v>39.306358381502889</v>
      </c>
      <c r="H43" s="6">
        <f>(H42/D42)*100</f>
        <v>0</v>
      </c>
      <c r="I43" s="4"/>
      <c r="J43" s="4"/>
    </row>
    <row r="44" spans="1:10" ht="13.5">
      <c r="A44" s="51"/>
      <c r="B44" s="48"/>
      <c r="C44" s="47"/>
      <c r="D44" s="47"/>
      <c r="E44" s="47"/>
      <c r="F44" s="46"/>
      <c r="G44" s="45"/>
      <c r="H44" s="44"/>
      <c r="I44" s="43"/>
      <c r="J44" s="43"/>
    </row>
    <row r="45" spans="1:10" ht="13.5">
      <c r="A45" s="51"/>
      <c r="B45" s="48"/>
      <c r="C45" s="47"/>
      <c r="D45" s="47"/>
      <c r="E45" s="47"/>
      <c r="F45" s="46"/>
      <c r="G45" s="45"/>
      <c r="H45" s="44"/>
      <c r="I45" s="43"/>
      <c r="J45" s="43"/>
    </row>
    <row r="46" spans="1:10" ht="13.5">
      <c r="A46" s="50"/>
      <c r="B46" s="48"/>
      <c r="C46" s="47"/>
      <c r="D46" s="47"/>
      <c r="E46" s="47"/>
      <c r="F46" s="46"/>
      <c r="G46" s="45"/>
      <c r="H46" s="44"/>
      <c r="I46" s="43"/>
      <c r="J46" s="43"/>
    </row>
    <row r="47" spans="1:10" ht="13.5">
      <c r="A47" s="49"/>
      <c r="B47" s="48"/>
      <c r="C47" s="47"/>
      <c r="D47" s="47"/>
      <c r="E47" s="47"/>
      <c r="F47" s="46"/>
      <c r="G47" s="45"/>
      <c r="H47" s="44"/>
      <c r="I47" s="43"/>
      <c r="J47" s="43"/>
    </row>
    <row r="48" spans="1:10" ht="121.35" customHeight="1">
      <c r="A48" s="42" t="s">
        <v>50</v>
      </c>
      <c r="B48" s="41" t="s">
        <v>49</v>
      </c>
      <c r="C48" s="39" t="s">
        <v>48</v>
      </c>
      <c r="D48" s="39" t="s">
        <v>47</v>
      </c>
      <c r="E48" s="38" t="s">
        <v>46</v>
      </c>
      <c r="F48" s="40" t="s">
        <v>45</v>
      </c>
      <c r="G48" s="40" t="s">
        <v>44</v>
      </c>
      <c r="H48" s="39" t="s">
        <v>43</v>
      </c>
      <c r="I48" s="38" t="s">
        <v>42</v>
      </c>
      <c r="J48" s="38" t="s">
        <v>41</v>
      </c>
    </row>
    <row r="49" spans="1:11" ht="16.5">
      <c r="A49" s="83" t="s">
        <v>40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1" ht="16.5">
      <c r="A50" s="32" t="s">
        <v>39</v>
      </c>
      <c r="B50" s="31">
        <v>4</v>
      </c>
      <c r="C50" s="26" t="s">
        <v>4</v>
      </c>
      <c r="D50" s="24">
        <v>29</v>
      </c>
      <c r="E50" s="24">
        <v>10</v>
      </c>
      <c r="F50" s="24">
        <v>7</v>
      </c>
      <c r="G50" s="26">
        <v>12</v>
      </c>
      <c r="H50" s="24"/>
      <c r="I50" s="24">
        <f t="shared" ref="I50:I57" si="13">ROUND(E50/10,0)</f>
        <v>1</v>
      </c>
      <c r="J50" s="23">
        <f t="shared" ref="J50:J57" si="14">ROUND((F50+G50+H50)/10,0)</f>
        <v>2</v>
      </c>
      <c r="K50" s="2"/>
    </row>
    <row r="51" spans="1:11" ht="16.5">
      <c r="A51" s="37" t="s">
        <v>38</v>
      </c>
      <c r="B51" s="31">
        <v>3</v>
      </c>
      <c r="C51" s="26" t="s">
        <v>6</v>
      </c>
      <c r="D51" s="24">
        <v>25</v>
      </c>
      <c r="E51" s="24">
        <v>18</v>
      </c>
      <c r="F51" s="24">
        <v>3</v>
      </c>
      <c r="G51" s="26">
        <v>4</v>
      </c>
      <c r="H51" s="24"/>
      <c r="I51" s="24">
        <f t="shared" si="13"/>
        <v>2</v>
      </c>
      <c r="J51" s="23">
        <f t="shared" si="14"/>
        <v>1</v>
      </c>
      <c r="K51" s="2"/>
    </row>
    <row r="52" spans="1:11" ht="16.5">
      <c r="A52" s="32" t="s">
        <v>37</v>
      </c>
      <c r="B52" s="31">
        <v>3</v>
      </c>
      <c r="C52" s="26" t="s">
        <v>6</v>
      </c>
      <c r="D52" s="24">
        <v>18</v>
      </c>
      <c r="E52" s="24">
        <v>9</v>
      </c>
      <c r="F52" s="24">
        <v>3</v>
      </c>
      <c r="G52" s="24">
        <v>6</v>
      </c>
      <c r="H52" s="24"/>
      <c r="I52" s="24">
        <f t="shared" si="13"/>
        <v>1</v>
      </c>
      <c r="J52" s="23">
        <f t="shared" si="14"/>
        <v>1</v>
      </c>
      <c r="K52" s="2"/>
    </row>
    <row r="53" spans="1:11" ht="16.5">
      <c r="A53" s="32" t="s">
        <v>36</v>
      </c>
      <c r="B53" s="31">
        <v>4</v>
      </c>
      <c r="C53" s="26" t="s">
        <v>4</v>
      </c>
      <c r="D53" s="24">
        <v>27</v>
      </c>
      <c r="E53" s="24">
        <v>9</v>
      </c>
      <c r="F53" s="24">
        <v>6</v>
      </c>
      <c r="G53" s="24">
        <v>12</v>
      </c>
      <c r="H53" s="24"/>
      <c r="I53" s="24">
        <f t="shared" si="13"/>
        <v>1</v>
      </c>
      <c r="J53" s="23">
        <f t="shared" si="14"/>
        <v>2</v>
      </c>
      <c r="K53" s="2"/>
    </row>
    <row r="54" spans="1:11" ht="16.5">
      <c r="A54" s="32" t="s">
        <v>35</v>
      </c>
      <c r="B54" s="31">
        <v>2</v>
      </c>
      <c r="C54" s="26" t="s">
        <v>6</v>
      </c>
      <c r="D54" s="24">
        <v>20</v>
      </c>
      <c r="E54" s="24">
        <v>10</v>
      </c>
      <c r="F54" s="24">
        <v>4</v>
      </c>
      <c r="G54" s="26">
        <v>6</v>
      </c>
      <c r="H54" s="24"/>
      <c r="I54" s="24">
        <f t="shared" si="13"/>
        <v>1</v>
      </c>
      <c r="J54" s="23">
        <f t="shared" si="14"/>
        <v>1</v>
      </c>
      <c r="K54" s="2"/>
    </row>
    <row r="55" spans="1:11" ht="16.5">
      <c r="A55" s="32" t="s">
        <v>34</v>
      </c>
      <c r="B55" s="31">
        <v>4</v>
      </c>
      <c r="C55" s="26" t="s">
        <v>4</v>
      </c>
      <c r="D55" s="24">
        <v>27</v>
      </c>
      <c r="E55" s="24">
        <v>10</v>
      </c>
      <c r="F55" s="24">
        <v>6</v>
      </c>
      <c r="G55" s="26">
        <v>11</v>
      </c>
      <c r="H55" s="24"/>
      <c r="I55" s="24">
        <f t="shared" si="13"/>
        <v>1</v>
      </c>
      <c r="J55" s="23">
        <f t="shared" si="14"/>
        <v>2</v>
      </c>
      <c r="K55" s="2"/>
    </row>
    <row r="56" spans="1:11" ht="16.5">
      <c r="A56" s="32" t="s">
        <v>33</v>
      </c>
      <c r="B56" s="31">
        <v>3</v>
      </c>
      <c r="C56" s="26" t="s">
        <v>6</v>
      </c>
      <c r="D56" s="24">
        <v>27</v>
      </c>
      <c r="E56" s="24">
        <v>18</v>
      </c>
      <c r="F56" s="24">
        <v>3</v>
      </c>
      <c r="G56" s="26">
        <v>6</v>
      </c>
      <c r="H56" s="24"/>
      <c r="I56" s="24">
        <f t="shared" si="13"/>
        <v>2</v>
      </c>
      <c r="J56" s="23">
        <f t="shared" si="14"/>
        <v>1</v>
      </c>
      <c r="K56" s="2"/>
    </row>
    <row r="57" spans="1:11" ht="16.5">
      <c r="A57" s="32" t="s">
        <v>32</v>
      </c>
      <c r="B57" s="27">
        <v>4</v>
      </c>
      <c r="C57" s="26" t="s">
        <v>4</v>
      </c>
      <c r="D57" s="24">
        <v>27</v>
      </c>
      <c r="E57" s="24">
        <v>14</v>
      </c>
      <c r="F57" s="24">
        <v>5</v>
      </c>
      <c r="G57" s="26">
        <v>8</v>
      </c>
      <c r="H57" s="24"/>
      <c r="I57" s="24">
        <f t="shared" si="13"/>
        <v>1</v>
      </c>
      <c r="J57" s="23">
        <f t="shared" si="14"/>
        <v>1</v>
      </c>
      <c r="K57" s="2"/>
    </row>
    <row r="58" spans="1:11" ht="16.5">
      <c r="A58" s="22" t="s">
        <v>3</v>
      </c>
      <c r="B58" s="18">
        <f>SUM(B50:B57)</f>
        <v>27</v>
      </c>
      <c r="C58" s="21">
        <f>COUNTIF(C50:C57,"e")</f>
        <v>4</v>
      </c>
      <c r="D58" s="18">
        <f t="shared" ref="D58:J58" si="15">SUM(D50:D57)</f>
        <v>200</v>
      </c>
      <c r="E58" s="18">
        <f t="shared" si="15"/>
        <v>98</v>
      </c>
      <c r="F58" s="18">
        <f t="shared" si="15"/>
        <v>37</v>
      </c>
      <c r="G58" s="18">
        <f t="shared" si="15"/>
        <v>65</v>
      </c>
      <c r="H58" s="18">
        <f t="shared" si="15"/>
        <v>0</v>
      </c>
      <c r="I58" s="18">
        <f t="shared" si="15"/>
        <v>10</v>
      </c>
      <c r="J58" s="18">
        <f t="shared" si="15"/>
        <v>11</v>
      </c>
      <c r="K58" s="2"/>
    </row>
    <row r="59" spans="1:11" ht="16.5">
      <c r="A59" s="77" t="s">
        <v>31</v>
      </c>
      <c r="B59" s="78"/>
      <c r="C59" s="78"/>
      <c r="D59" s="78"/>
      <c r="E59" s="78"/>
      <c r="F59" s="78"/>
      <c r="G59" s="78"/>
      <c r="H59" s="78"/>
      <c r="I59" s="78"/>
      <c r="J59" s="79"/>
      <c r="K59" s="2"/>
    </row>
    <row r="60" spans="1:11" ht="16.5">
      <c r="A60" s="32" t="s">
        <v>30</v>
      </c>
      <c r="B60" s="27">
        <v>3</v>
      </c>
      <c r="C60" s="26" t="s">
        <v>4</v>
      </c>
      <c r="D60" s="24">
        <v>27</v>
      </c>
      <c r="E60" s="24">
        <v>9</v>
      </c>
      <c r="F60" s="24">
        <v>6</v>
      </c>
      <c r="G60" s="26">
        <v>12</v>
      </c>
      <c r="H60" s="24"/>
      <c r="I60" s="24">
        <f t="shared" ref="I60:I67" si="16">ROUND(E60/9,0)</f>
        <v>1</v>
      </c>
      <c r="J60" s="23">
        <f t="shared" ref="J60:J67" si="17">ROUND((F60+G60+H60)/9,0)</f>
        <v>2</v>
      </c>
      <c r="K60" s="2"/>
    </row>
    <row r="61" spans="1:11" ht="16.5">
      <c r="A61" s="32" t="s">
        <v>29</v>
      </c>
      <c r="B61" s="27">
        <v>3</v>
      </c>
      <c r="C61" s="26" t="s">
        <v>6</v>
      </c>
      <c r="D61" s="24">
        <v>20</v>
      </c>
      <c r="E61" s="24">
        <v>7</v>
      </c>
      <c r="F61" s="24">
        <v>5</v>
      </c>
      <c r="G61" s="26">
        <v>8</v>
      </c>
      <c r="H61" s="24"/>
      <c r="I61" s="24">
        <f t="shared" si="16"/>
        <v>1</v>
      </c>
      <c r="J61" s="23">
        <f t="shared" si="17"/>
        <v>1</v>
      </c>
      <c r="K61" s="2"/>
    </row>
    <row r="62" spans="1:11" ht="16.5">
      <c r="A62" s="32" t="s">
        <v>28</v>
      </c>
      <c r="B62" s="27">
        <v>3</v>
      </c>
      <c r="C62" s="26" t="s">
        <v>6</v>
      </c>
      <c r="D62" s="24">
        <v>27</v>
      </c>
      <c r="E62" s="24">
        <v>9</v>
      </c>
      <c r="F62" s="24">
        <v>6</v>
      </c>
      <c r="G62" s="26">
        <v>12</v>
      </c>
      <c r="H62" s="24"/>
      <c r="I62" s="24">
        <f t="shared" si="16"/>
        <v>1</v>
      </c>
      <c r="J62" s="23">
        <f t="shared" si="17"/>
        <v>2</v>
      </c>
      <c r="K62" s="2"/>
    </row>
    <row r="63" spans="1:11" ht="16.5">
      <c r="A63" s="32" t="s">
        <v>27</v>
      </c>
      <c r="B63" s="27">
        <v>3</v>
      </c>
      <c r="C63" s="26" t="s">
        <v>6</v>
      </c>
      <c r="D63" s="24">
        <v>20</v>
      </c>
      <c r="E63" s="24">
        <v>7</v>
      </c>
      <c r="F63" s="24">
        <v>5</v>
      </c>
      <c r="G63" s="26">
        <v>8</v>
      </c>
      <c r="H63" s="24"/>
      <c r="I63" s="24">
        <f t="shared" si="16"/>
        <v>1</v>
      </c>
      <c r="J63" s="23">
        <f t="shared" si="17"/>
        <v>1</v>
      </c>
      <c r="K63" s="2"/>
    </row>
    <row r="64" spans="1:11" ht="16.5">
      <c r="A64" s="32" t="s">
        <v>26</v>
      </c>
      <c r="B64" s="27">
        <v>4</v>
      </c>
      <c r="C64" s="26" t="s">
        <v>4</v>
      </c>
      <c r="D64" s="24">
        <v>38</v>
      </c>
      <c r="E64" s="24">
        <v>14</v>
      </c>
      <c r="F64" s="24">
        <v>8</v>
      </c>
      <c r="G64" s="26">
        <v>16</v>
      </c>
      <c r="H64" s="24"/>
      <c r="I64" s="24">
        <f t="shared" si="16"/>
        <v>2</v>
      </c>
      <c r="J64" s="23">
        <f t="shared" si="17"/>
        <v>3</v>
      </c>
      <c r="K64" s="2"/>
    </row>
    <row r="65" spans="1:11" ht="16.5">
      <c r="A65" s="36" t="s">
        <v>25</v>
      </c>
      <c r="B65" s="35">
        <v>3</v>
      </c>
      <c r="C65" s="34" t="s">
        <v>6</v>
      </c>
      <c r="D65" s="24">
        <v>27</v>
      </c>
      <c r="E65" s="24">
        <v>9</v>
      </c>
      <c r="F65" s="24">
        <v>6</v>
      </c>
      <c r="G65" s="26">
        <v>12</v>
      </c>
      <c r="H65" s="24"/>
      <c r="I65" s="24">
        <f t="shared" si="16"/>
        <v>1</v>
      </c>
      <c r="J65" s="23">
        <f t="shared" si="17"/>
        <v>2</v>
      </c>
      <c r="K65" s="2"/>
    </row>
    <row r="66" spans="1:11" s="29" customFormat="1" ht="16.5">
      <c r="A66" s="32" t="s">
        <v>24</v>
      </c>
      <c r="B66" s="27">
        <v>4</v>
      </c>
      <c r="C66" s="26" t="s">
        <v>4</v>
      </c>
      <c r="D66" s="24">
        <v>27</v>
      </c>
      <c r="E66" s="24"/>
      <c r="F66" s="24"/>
      <c r="G66" s="26"/>
      <c r="H66" s="24">
        <v>27</v>
      </c>
      <c r="I66" s="24">
        <f t="shared" si="16"/>
        <v>0</v>
      </c>
      <c r="J66" s="23">
        <f t="shared" si="17"/>
        <v>3</v>
      </c>
      <c r="K66" s="2"/>
    </row>
    <row r="67" spans="1:11" s="29" customFormat="1" ht="16.5">
      <c r="A67" s="32" t="s">
        <v>23</v>
      </c>
      <c r="B67" s="27">
        <v>6</v>
      </c>
      <c r="C67" s="26" t="s">
        <v>4</v>
      </c>
      <c r="D67" s="18"/>
      <c r="E67" s="18"/>
      <c r="F67" s="18"/>
      <c r="G67" s="21"/>
      <c r="H67" s="18"/>
      <c r="I67" s="24">
        <f t="shared" si="16"/>
        <v>0</v>
      </c>
      <c r="J67" s="23">
        <f t="shared" si="17"/>
        <v>0</v>
      </c>
      <c r="K67" s="2"/>
    </row>
    <row r="68" spans="1:11" ht="16.5">
      <c r="A68" s="22" t="s">
        <v>3</v>
      </c>
      <c r="B68" s="18">
        <f>SUM(B60:B67)</f>
        <v>29</v>
      </c>
      <c r="C68" s="18">
        <f>COUNTIF(C60:C67,"e")</f>
        <v>4</v>
      </c>
      <c r="D68" s="18">
        <f t="shared" ref="D68:J68" si="18">SUM(D60:D67)</f>
        <v>186</v>
      </c>
      <c r="E68" s="18">
        <f t="shared" si="18"/>
        <v>55</v>
      </c>
      <c r="F68" s="18">
        <f t="shared" si="18"/>
        <v>36</v>
      </c>
      <c r="G68" s="18">
        <f t="shared" si="18"/>
        <v>68</v>
      </c>
      <c r="H68" s="18">
        <f t="shared" si="18"/>
        <v>27</v>
      </c>
      <c r="I68" s="18">
        <f t="shared" si="18"/>
        <v>7</v>
      </c>
      <c r="J68" s="18">
        <f t="shared" si="18"/>
        <v>14</v>
      </c>
      <c r="K68" s="2"/>
    </row>
    <row r="69" spans="1:11" ht="16.5">
      <c r="A69" s="77" t="s">
        <v>22</v>
      </c>
      <c r="B69" s="78"/>
      <c r="C69" s="78"/>
      <c r="D69" s="78"/>
      <c r="E69" s="78"/>
      <c r="F69" s="78"/>
      <c r="G69" s="78"/>
      <c r="H69" s="78"/>
      <c r="I69" s="78"/>
      <c r="J69" s="79"/>
      <c r="K69" s="2"/>
    </row>
    <row r="70" spans="1:11" ht="16.5">
      <c r="A70" s="32" t="s">
        <v>21</v>
      </c>
      <c r="B70" s="27">
        <v>3</v>
      </c>
      <c r="C70" s="26" t="s">
        <v>6</v>
      </c>
      <c r="D70" s="24">
        <v>27</v>
      </c>
      <c r="E70" s="24">
        <v>14</v>
      </c>
      <c r="F70" s="24">
        <v>5</v>
      </c>
      <c r="G70" s="26">
        <v>8</v>
      </c>
      <c r="H70" s="24"/>
      <c r="I70" s="24">
        <f t="shared" ref="I70:I77" si="19">ROUND(E70/10,0)</f>
        <v>1</v>
      </c>
      <c r="J70" s="23">
        <f t="shared" ref="J70:J77" si="20">ROUND((F70+G70+H70)/10,0)</f>
        <v>1</v>
      </c>
      <c r="K70" s="2"/>
    </row>
    <row r="71" spans="1:11" ht="16.5">
      <c r="A71" s="32" t="s">
        <v>20</v>
      </c>
      <c r="B71" s="27">
        <v>3</v>
      </c>
      <c r="C71" s="26" t="s">
        <v>6</v>
      </c>
      <c r="D71" s="24">
        <v>19</v>
      </c>
      <c r="E71" s="24">
        <v>7</v>
      </c>
      <c r="F71" s="24">
        <v>4</v>
      </c>
      <c r="G71" s="26">
        <v>8</v>
      </c>
      <c r="H71" s="24"/>
      <c r="I71" s="24">
        <f t="shared" si="19"/>
        <v>1</v>
      </c>
      <c r="J71" s="23">
        <f t="shared" si="20"/>
        <v>1</v>
      </c>
      <c r="K71" s="2"/>
    </row>
    <row r="72" spans="1:11" ht="16.5">
      <c r="A72" s="32" t="s">
        <v>19</v>
      </c>
      <c r="B72" s="27">
        <v>5</v>
      </c>
      <c r="C72" s="26" t="s">
        <v>4</v>
      </c>
      <c r="D72" s="24">
        <v>38</v>
      </c>
      <c r="E72" s="24">
        <v>14</v>
      </c>
      <c r="F72" s="24">
        <v>8</v>
      </c>
      <c r="G72" s="26">
        <v>16</v>
      </c>
      <c r="H72" s="24"/>
      <c r="I72" s="24">
        <f t="shared" si="19"/>
        <v>1</v>
      </c>
      <c r="J72" s="23">
        <f t="shared" si="20"/>
        <v>2</v>
      </c>
      <c r="K72" s="2"/>
    </row>
    <row r="73" spans="1:11" ht="16.5">
      <c r="A73" s="32" t="s">
        <v>18</v>
      </c>
      <c r="B73" s="27">
        <v>5</v>
      </c>
      <c r="C73" s="26" t="s">
        <v>4</v>
      </c>
      <c r="D73" s="24">
        <v>38</v>
      </c>
      <c r="E73" s="24">
        <v>10</v>
      </c>
      <c r="F73" s="24">
        <v>10</v>
      </c>
      <c r="G73" s="26">
        <v>18</v>
      </c>
      <c r="H73" s="24"/>
      <c r="I73" s="24">
        <f t="shared" si="19"/>
        <v>1</v>
      </c>
      <c r="J73" s="23">
        <f t="shared" si="20"/>
        <v>3</v>
      </c>
      <c r="K73" s="2"/>
    </row>
    <row r="74" spans="1:11" ht="16.5">
      <c r="A74" s="32" t="s">
        <v>17</v>
      </c>
      <c r="B74" s="27">
        <v>4</v>
      </c>
      <c r="C74" s="26" t="s">
        <v>4</v>
      </c>
      <c r="D74" s="24">
        <v>27</v>
      </c>
      <c r="E74" s="24">
        <v>14</v>
      </c>
      <c r="F74" s="24">
        <v>5</v>
      </c>
      <c r="G74" s="26">
        <v>8</v>
      </c>
      <c r="H74" s="24"/>
      <c r="I74" s="24">
        <f t="shared" si="19"/>
        <v>1</v>
      </c>
      <c r="J74" s="23">
        <f t="shared" si="20"/>
        <v>1</v>
      </c>
      <c r="K74" s="2"/>
    </row>
    <row r="75" spans="1:11" ht="16.5">
      <c r="A75" s="32" t="s">
        <v>16</v>
      </c>
      <c r="B75" s="27">
        <v>3</v>
      </c>
      <c r="C75" s="26" t="s">
        <v>6</v>
      </c>
      <c r="D75" s="24">
        <v>27</v>
      </c>
      <c r="E75" s="24">
        <v>14</v>
      </c>
      <c r="F75" s="24">
        <v>5</v>
      </c>
      <c r="G75" s="26">
        <v>8</v>
      </c>
      <c r="H75" s="24"/>
      <c r="I75" s="24">
        <f t="shared" si="19"/>
        <v>1</v>
      </c>
      <c r="J75" s="23">
        <f t="shared" si="20"/>
        <v>1</v>
      </c>
      <c r="K75" s="2"/>
    </row>
    <row r="76" spans="1:11" ht="16.5">
      <c r="A76" s="32" t="s">
        <v>15</v>
      </c>
      <c r="B76" s="27">
        <v>4</v>
      </c>
      <c r="C76" s="26" t="s">
        <v>4</v>
      </c>
      <c r="D76" s="24">
        <v>38</v>
      </c>
      <c r="E76" s="24">
        <v>14</v>
      </c>
      <c r="F76" s="24">
        <v>8</v>
      </c>
      <c r="G76" s="26">
        <v>16</v>
      </c>
      <c r="H76" s="24"/>
      <c r="I76" s="24">
        <f t="shared" si="19"/>
        <v>1</v>
      </c>
      <c r="J76" s="23">
        <f t="shared" si="20"/>
        <v>2</v>
      </c>
      <c r="K76" s="2"/>
    </row>
    <row r="77" spans="1:11" ht="16.5">
      <c r="A77" s="33" t="s">
        <v>14</v>
      </c>
      <c r="B77" s="31">
        <v>1</v>
      </c>
      <c r="C77" s="26" t="s">
        <v>6</v>
      </c>
      <c r="D77" s="24">
        <v>9</v>
      </c>
      <c r="E77" s="24">
        <v>0</v>
      </c>
      <c r="F77" s="24"/>
      <c r="G77" s="26">
        <v>9</v>
      </c>
      <c r="H77" s="25"/>
      <c r="I77" s="24">
        <f t="shared" si="19"/>
        <v>0</v>
      </c>
      <c r="J77" s="23">
        <f t="shared" si="20"/>
        <v>1</v>
      </c>
      <c r="K77" s="2"/>
    </row>
    <row r="78" spans="1:11" ht="16.5">
      <c r="A78" s="22" t="s">
        <v>3</v>
      </c>
      <c r="B78" s="18">
        <f>SUM(B70:B77)</f>
        <v>28</v>
      </c>
      <c r="C78" s="21">
        <f>COUNTIF(C70:C77,"e")</f>
        <v>4</v>
      </c>
      <c r="D78" s="18">
        <f t="shared" ref="D78:J78" si="21">SUM(D70:D77)</f>
        <v>223</v>
      </c>
      <c r="E78" s="18">
        <f t="shared" si="21"/>
        <v>87</v>
      </c>
      <c r="F78" s="18">
        <f t="shared" si="21"/>
        <v>45</v>
      </c>
      <c r="G78" s="18">
        <f t="shared" si="21"/>
        <v>91</v>
      </c>
      <c r="H78" s="18">
        <f t="shared" si="21"/>
        <v>0</v>
      </c>
      <c r="I78" s="18">
        <f t="shared" si="21"/>
        <v>7</v>
      </c>
      <c r="J78" s="18">
        <f t="shared" si="21"/>
        <v>12</v>
      </c>
      <c r="K78" s="2"/>
    </row>
    <row r="79" spans="1:11" ht="16.5">
      <c r="A79" s="77" t="s">
        <v>13</v>
      </c>
      <c r="B79" s="78"/>
      <c r="C79" s="78"/>
      <c r="D79" s="78"/>
      <c r="E79" s="78"/>
      <c r="F79" s="78"/>
      <c r="G79" s="78"/>
      <c r="H79" s="78"/>
      <c r="I79" s="78"/>
      <c r="J79" s="79"/>
      <c r="K79" s="2"/>
    </row>
    <row r="80" spans="1:11" ht="16.5">
      <c r="A80" s="32" t="s">
        <v>12</v>
      </c>
      <c r="B80" s="27">
        <v>3</v>
      </c>
      <c r="C80" s="26" t="s">
        <v>6</v>
      </c>
      <c r="D80" s="24">
        <v>27</v>
      </c>
      <c r="E80" s="24">
        <v>14</v>
      </c>
      <c r="F80" s="24">
        <v>5</v>
      </c>
      <c r="G80" s="26">
        <v>8</v>
      </c>
      <c r="H80" s="24"/>
      <c r="I80" s="24">
        <f t="shared" ref="I80:I86" si="22">ROUND(E80/8,0)</f>
        <v>2</v>
      </c>
      <c r="J80" s="23">
        <f t="shared" ref="J80:J86" si="23">ROUND((F80+G80+H80)/8,0)</f>
        <v>2</v>
      </c>
      <c r="K80" s="2"/>
    </row>
    <row r="81" spans="1:11" ht="16.5">
      <c r="A81" s="32" t="s">
        <v>11</v>
      </c>
      <c r="B81" s="27">
        <v>3</v>
      </c>
      <c r="C81" s="26" t="s">
        <v>6</v>
      </c>
      <c r="D81" s="24">
        <v>20</v>
      </c>
      <c r="E81" s="24">
        <v>10</v>
      </c>
      <c r="F81" s="24">
        <v>10</v>
      </c>
      <c r="G81" s="26"/>
      <c r="H81" s="24"/>
      <c r="I81" s="24">
        <f t="shared" si="22"/>
        <v>1</v>
      </c>
      <c r="J81" s="23">
        <f t="shared" si="23"/>
        <v>1</v>
      </c>
      <c r="K81" s="2"/>
    </row>
    <row r="82" spans="1:11" ht="16.5">
      <c r="A82" s="32" t="s">
        <v>10</v>
      </c>
      <c r="B82" s="27">
        <v>3</v>
      </c>
      <c r="C82" s="26" t="s">
        <v>6</v>
      </c>
      <c r="D82" s="24">
        <v>27</v>
      </c>
      <c r="E82" s="24">
        <v>14</v>
      </c>
      <c r="F82" s="24">
        <v>5</v>
      </c>
      <c r="G82" s="26">
        <v>8</v>
      </c>
      <c r="H82" s="24"/>
      <c r="I82" s="24">
        <f t="shared" si="22"/>
        <v>2</v>
      </c>
      <c r="J82" s="23">
        <f t="shared" si="23"/>
        <v>2</v>
      </c>
      <c r="K82" s="2"/>
    </row>
    <row r="83" spans="1:11" ht="16.5">
      <c r="A83" s="32" t="s">
        <v>9</v>
      </c>
      <c r="B83" s="27">
        <v>3</v>
      </c>
      <c r="C83" s="26" t="s">
        <v>6</v>
      </c>
      <c r="D83" s="24">
        <v>20</v>
      </c>
      <c r="E83" s="24">
        <v>8</v>
      </c>
      <c r="F83" s="24">
        <v>4</v>
      </c>
      <c r="G83" s="26">
        <v>8</v>
      </c>
      <c r="H83" s="24"/>
      <c r="I83" s="24">
        <f t="shared" si="22"/>
        <v>1</v>
      </c>
      <c r="J83" s="23">
        <f t="shared" si="23"/>
        <v>2</v>
      </c>
      <c r="K83" s="2"/>
    </row>
    <row r="84" spans="1:11" ht="16.5">
      <c r="A84" s="32" t="s">
        <v>8</v>
      </c>
      <c r="B84" s="27">
        <v>3</v>
      </c>
      <c r="C84" s="26" t="s">
        <v>6</v>
      </c>
      <c r="D84" s="24">
        <v>27</v>
      </c>
      <c r="E84" s="24">
        <v>14</v>
      </c>
      <c r="F84" s="24">
        <v>5</v>
      </c>
      <c r="G84" s="26">
        <v>8</v>
      </c>
      <c r="H84" s="24"/>
      <c r="I84" s="24">
        <f t="shared" si="22"/>
        <v>2</v>
      </c>
      <c r="J84" s="23">
        <f t="shared" si="23"/>
        <v>2</v>
      </c>
      <c r="K84" s="2"/>
    </row>
    <row r="85" spans="1:11" s="29" customFormat="1" ht="16.5">
      <c r="A85" s="32" t="s">
        <v>7</v>
      </c>
      <c r="B85" s="31">
        <v>2</v>
      </c>
      <c r="C85" s="26" t="s">
        <v>6</v>
      </c>
      <c r="D85" s="24">
        <v>18</v>
      </c>
      <c r="E85" s="24"/>
      <c r="F85" s="24"/>
      <c r="G85" s="24">
        <v>18</v>
      </c>
      <c r="H85" s="30"/>
      <c r="I85" s="24">
        <f t="shared" si="22"/>
        <v>0</v>
      </c>
      <c r="J85" s="23">
        <f t="shared" si="23"/>
        <v>2</v>
      </c>
      <c r="K85" s="2"/>
    </row>
    <row r="86" spans="1:11" ht="16.5">
      <c r="A86" s="28" t="s">
        <v>5</v>
      </c>
      <c r="B86" s="27">
        <v>8</v>
      </c>
      <c r="C86" s="26" t="s">
        <v>4</v>
      </c>
      <c r="D86" s="24"/>
      <c r="E86" s="24"/>
      <c r="F86" s="24"/>
      <c r="G86" s="24"/>
      <c r="H86" s="25"/>
      <c r="I86" s="24">
        <f t="shared" si="22"/>
        <v>0</v>
      </c>
      <c r="J86" s="23">
        <f t="shared" si="23"/>
        <v>0</v>
      </c>
      <c r="K86" s="2"/>
    </row>
    <row r="87" spans="1:11" ht="16.5">
      <c r="A87" s="22" t="s">
        <v>3</v>
      </c>
      <c r="B87" s="18">
        <f>SUM(B80:B86)</f>
        <v>25</v>
      </c>
      <c r="C87" s="21">
        <f>COUNTIF(C80:C86,"e")</f>
        <v>1</v>
      </c>
      <c r="D87" s="18">
        <f t="shared" ref="D87:J87" si="24">SUM(D80:D86)</f>
        <v>139</v>
      </c>
      <c r="E87" s="18">
        <f t="shared" si="24"/>
        <v>60</v>
      </c>
      <c r="F87" s="18">
        <f t="shared" si="24"/>
        <v>29</v>
      </c>
      <c r="G87" s="18">
        <f t="shared" si="24"/>
        <v>50</v>
      </c>
      <c r="H87" s="18">
        <f t="shared" si="24"/>
        <v>0</v>
      </c>
      <c r="I87" s="18">
        <f t="shared" si="24"/>
        <v>8</v>
      </c>
      <c r="J87" s="18">
        <f t="shared" si="24"/>
        <v>11</v>
      </c>
      <c r="K87" s="2"/>
    </row>
    <row r="88" spans="1:11" ht="16.5">
      <c r="A88" s="20" t="s">
        <v>2</v>
      </c>
      <c r="B88" s="19">
        <f t="shared" ref="B88:H88" si="25">B87+B78+B68+B58</f>
        <v>109</v>
      </c>
      <c r="C88" s="19">
        <f t="shared" si="25"/>
        <v>13</v>
      </c>
      <c r="D88" s="19">
        <f t="shared" si="25"/>
        <v>748</v>
      </c>
      <c r="E88" s="18">
        <f t="shared" si="25"/>
        <v>300</v>
      </c>
      <c r="F88" s="18">
        <f t="shared" si="25"/>
        <v>147</v>
      </c>
      <c r="G88" s="18">
        <f t="shared" si="25"/>
        <v>274</v>
      </c>
      <c r="H88" s="18">
        <f t="shared" si="25"/>
        <v>27</v>
      </c>
      <c r="I88" s="9"/>
      <c r="J88" s="17"/>
      <c r="K88" s="2"/>
    </row>
    <row r="89" spans="1:11" ht="16.5">
      <c r="A89" s="16" t="s">
        <v>1</v>
      </c>
      <c r="B89" s="15">
        <f t="shared" ref="B89:H89" si="26">B88+B42</f>
        <v>210</v>
      </c>
      <c r="C89" s="15">
        <f t="shared" si="26"/>
        <v>25</v>
      </c>
      <c r="D89" s="15">
        <f t="shared" si="26"/>
        <v>1440</v>
      </c>
      <c r="E89" s="14">
        <f t="shared" si="26"/>
        <v>588</v>
      </c>
      <c r="F89" s="13">
        <f t="shared" si="26"/>
        <v>279</v>
      </c>
      <c r="G89" s="13">
        <f t="shared" si="26"/>
        <v>546</v>
      </c>
      <c r="H89" s="13">
        <f t="shared" si="26"/>
        <v>27</v>
      </c>
      <c r="I89" s="12"/>
      <c r="J89" s="12"/>
      <c r="K89" s="2"/>
    </row>
    <row r="90" spans="1:11" ht="16.5">
      <c r="A90" s="11" t="s">
        <v>0</v>
      </c>
      <c r="B90" s="10"/>
      <c r="C90" s="9"/>
      <c r="D90" s="9"/>
      <c r="E90" s="8">
        <f>(E89/D89)*100</f>
        <v>40.833333333333336</v>
      </c>
      <c r="F90" s="7">
        <f>(F89/D89)*100</f>
        <v>19.375</v>
      </c>
      <c r="G90" s="6">
        <f>(G89/D89)*100</f>
        <v>37.916666666666664</v>
      </c>
      <c r="H90" s="6">
        <f>H89/D89*100</f>
        <v>1.875</v>
      </c>
      <c r="I90" s="5"/>
      <c r="J90" s="4"/>
      <c r="K90" s="2"/>
    </row>
    <row r="91" spans="1:11" ht="16.5">
      <c r="D91" s="3"/>
      <c r="E91" s="2"/>
    </row>
  </sheetData>
  <mergeCells count="7">
    <mergeCell ref="A69:J69"/>
    <mergeCell ref="A79:J79"/>
    <mergeCell ref="A1:J1"/>
    <mergeCell ref="A2:J2"/>
    <mergeCell ref="A49:J49"/>
    <mergeCell ref="A59:J59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2020-05-15T09:15:03Z</dcterms:created>
  <dcterms:modified xsi:type="dcterms:W3CDTF">2021-03-30T11:56:49Z</dcterms:modified>
</cp:coreProperties>
</file>