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tanislaw\Documents\Dydaktyka\Kierunek IRiL\Rok 2021\Plany studiów 2021\"/>
    </mc:Choice>
  </mc:AlternateContent>
  <bookViews>
    <workbookView xWindow="0" yWindow="0" windowWidth="24000" windowHeight="8835"/>
  </bookViews>
  <sheets>
    <sheet name="OZEiE I st. nies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J5" i="1" s="1"/>
  <c r="J12" i="1" s="1"/>
  <c r="I5" i="1"/>
  <c r="I6" i="1"/>
  <c r="J6" i="1"/>
  <c r="I7" i="1"/>
  <c r="J7" i="1"/>
  <c r="I8" i="1"/>
  <c r="J8" i="1"/>
  <c r="I9" i="1"/>
  <c r="J9" i="1"/>
  <c r="I10" i="1"/>
  <c r="J10" i="1"/>
  <c r="I11" i="1"/>
  <c r="J11" i="1"/>
  <c r="B12" i="1"/>
  <c r="C12" i="1"/>
  <c r="C42" i="1" s="1"/>
  <c r="C98" i="1" s="1"/>
  <c r="D12" i="1"/>
  <c r="D42" i="1" s="1"/>
  <c r="D98" i="1" s="1"/>
  <c r="E12" i="1"/>
  <c r="F12" i="1"/>
  <c r="F42" i="1" s="1"/>
  <c r="G12" i="1"/>
  <c r="G42" i="1" s="1"/>
  <c r="H12" i="1"/>
  <c r="H42" i="1" s="1"/>
  <c r="I12" i="1"/>
  <c r="I14" i="1"/>
  <c r="J14" i="1"/>
  <c r="I15" i="1"/>
  <c r="J15" i="1"/>
  <c r="I16" i="1"/>
  <c r="J16" i="1"/>
  <c r="I17" i="1"/>
  <c r="J17" i="1"/>
  <c r="I18" i="1"/>
  <c r="J18" i="1"/>
  <c r="I19" i="1"/>
  <c r="I21" i="1" s="1"/>
  <c r="J19" i="1"/>
  <c r="I20" i="1"/>
  <c r="J20" i="1"/>
  <c r="B21" i="1"/>
  <c r="C21" i="1"/>
  <c r="D21" i="1"/>
  <c r="E21" i="1"/>
  <c r="F21" i="1"/>
  <c r="G21" i="1"/>
  <c r="H21" i="1"/>
  <c r="J21" i="1"/>
  <c r="G23" i="1"/>
  <c r="J23" i="1" s="1"/>
  <c r="J31" i="1" s="1"/>
  <c r="I23" i="1"/>
  <c r="I24" i="1"/>
  <c r="J24" i="1"/>
  <c r="I25" i="1"/>
  <c r="I31" i="1" s="1"/>
  <c r="J25" i="1"/>
  <c r="I26" i="1"/>
  <c r="J26" i="1"/>
  <c r="I27" i="1"/>
  <c r="J27" i="1"/>
  <c r="I28" i="1"/>
  <c r="J28" i="1"/>
  <c r="I29" i="1"/>
  <c r="J29" i="1"/>
  <c r="I30" i="1"/>
  <c r="J30" i="1"/>
  <c r="B31" i="1"/>
  <c r="B42" i="1" s="1"/>
  <c r="C31" i="1"/>
  <c r="D31" i="1"/>
  <c r="E31" i="1"/>
  <c r="E42" i="1" s="1"/>
  <c r="F31" i="1"/>
  <c r="G31" i="1"/>
  <c r="H31" i="1"/>
  <c r="I33" i="1"/>
  <c r="J33" i="1"/>
  <c r="I34" i="1"/>
  <c r="I41" i="1" s="1"/>
  <c r="J34" i="1"/>
  <c r="J41" i="1" s="1"/>
  <c r="I35" i="1"/>
  <c r="J35" i="1"/>
  <c r="I36" i="1"/>
  <c r="J36" i="1"/>
  <c r="I37" i="1"/>
  <c r="J37" i="1"/>
  <c r="I38" i="1"/>
  <c r="J38" i="1"/>
  <c r="I39" i="1"/>
  <c r="J39" i="1"/>
  <c r="I40" i="1"/>
  <c r="J40" i="1"/>
  <c r="B41" i="1"/>
  <c r="C41" i="1"/>
  <c r="D41" i="1"/>
  <c r="E41" i="1"/>
  <c r="F41" i="1"/>
  <c r="G41" i="1"/>
  <c r="H41" i="1"/>
  <c r="I57" i="1"/>
  <c r="J57" i="1"/>
  <c r="I58" i="1"/>
  <c r="I66" i="1" s="1"/>
  <c r="J58" i="1"/>
  <c r="J66" i="1" s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B66" i="1"/>
  <c r="C66" i="1"/>
  <c r="C97" i="1" s="1"/>
  <c r="D66" i="1"/>
  <c r="E66" i="1"/>
  <c r="F66" i="1"/>
  <c r="G66" i="1"/>
  <c r="H66" i="1"/>
  <c r="I68" i="1"/>
  <c r="I76" i="1" s="1"/>
  <c r="J68" i="1"/>
  <c r="J76" i="1" s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B76" i="1"/>
  <c r="B97" i="1" s="1"/>
  <c r="C76" i="1"/>
  <c r="D76" i="1"/>
  <c r="D97" i="1" s="1"/>
  <c r="E76" i="1"/>
  <c r="F76" i="1"/>
  <c r="G76" i="1"/>
  <c r="H76" i="1"/>
  <c r="I78" i="1"/>
  <c r="I86" i="1" s="1"/>
  <c r="J78" i="1"/>
  <c r="I79" i="1"/>
  <c r="J79" i="1"/>
  <c r="J86" i="1" s="1"/>
  <c r="I80" i="1"/>
  <c r="J80" i="1"/>
  <c r="I81" i="1"/>
  <c r="J81" i="1"/>
  <c r="I82" i="1"/>
  <c r="J82" i="1"/>
  <c r="I83" i="1"/>
  <c r="J83" i="1"/>
  <c r="I84" i="1"/>
  <c r="J84" i="1"/>
  <c r="I85" i="1"/>
  <c r="J85" i="1"/>
  <c r="B86" i="1"/>
  <c r="C86" i="1"/>
  <c r="D86" i="1"/>
  <c r="E86" i="1"/>
  <c r="F86" i="1"/>
  <c r="G86" i="1"/>
  <c r="H86" i="1"/>
  <c r="H97" i="1" s="1"/>
  <c r="I88" i="1"/>
  <c r="J88" i="1"/>
  <c r="J96" i="1" s="1"/>
  <c r="I89" i="1"/>
  <c r="I96" i="1" s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B96" i="1"/>
  <c r="C96" i="1"/>
  <c r="D96" i="1"/>
  <c r="E96" i="1"/>
  <c r="F96" i="1"/>
  <c r="G96" i="1"/>
  <c r="G97" i="1" s="1"/>
  <c r="H96" i="1"/>
  <c r="E97" i="1"/>
  <c r="F97" i="1"/>
  <c r="F43" i="1" l="1"/>
  <c r="F98" i="1"/>
  <c r="F99" i="1" s="1"/>
  <c r="H43" i="1"/>
  <c r="H98" i="1"/>
  <c r="H99" i="1" s="1"/>
  <c r="G98" i="1"/>
  <c r="G99" i="1" s="1"/>
  <c r="G43" i="1"/>
  <c r="E43" i="1"/>
  <c r="E98" i="1"/>
  <c r="E99" i="1" s="1"/>
  <c r="B98" i="1"/>
</calcChain>
</file>

<file path=xl/sharedStrings.xml><?xml version="1.0" encoding="utf-8"?>
<sst xmlns="http://schemas.openxmlformats.org/spreadsheetml/2006/main" count="169" uniqueCount="91">
  <si>
    <t>Udział procentowy w całości godzin</t>
  </si>
  <si>
    <t>Ogółem godzin w semestrach 1-8</t>
  </si>
  <si>
    <t>Ogółem godzin w semestrach 5-8</t>
  </si>
  <si>
    <t xml:space="preserve">Σ   </t>
  </si>
  <si>
    <t>e</t>
  </si>
  <si>
    <t>Projekt inżynierski i egzamin dyplomowy</t>
  </si>
  <si>
    <t>z</t>
  </si>
  <si>
    <t>Seminarium dyplomowe 2</t>
  </si>
  <si>
    <t>Projektowanie zakładów ekoenergetycznych</t>
  </si>
  <si>
    <t>Technologie współspalania paliw</t>
  </si>
  <si>
    <t xml:space="preserve">Ogniwa paliwowe i fotowoltaiczne </t>
  </si>
  <si>
    <t xml:space="preserve">Zarządzanie energią w gminie </t>
  </si>
  <si>
    <t>Teoria i konstrukcja maszyn rolniczych i spożywczych 2</t>
  </si>
  <si>
    <t xml:space="preserve">Geotermia </t>
  </si>
  <si>
    <t>SEMESTR VIII - liczba zjazdów 8</t>
  </si>
  <si>
    <t>Seminarium dyplomowe 1, w tym 2 godz. przysposobienia bibliotecznego</t>
  </si>
  <si>
    <t xml:space="preserve">Energooszczędne techniki i technologie w ogrodnictwie </t>
  </si>
  <si>
    <t xml:space="preserve">Technologie produkcji biopaliw stałych </t>
  </si>
  <si>
    <t xml:space="preserve">Sterowanie i napędy hydrostatyczne </t>
  </si>
  <si>
    <t xml:space="preserve">Biopaliwa i maszyny cieplne </t>
  </si>
  <si>
    <t>Teoria i konstrukcja maszyn rolniczych i spożywczych 1</t>
  </si>
  <si>
    <t xml:space="preserve">Biotechnologia odnawialnych źródeł energii </t>
  </si>
  <si>
    <t xml:space="preserve">Techniki grzewcze </t>
  </si>
  <si>
    <t>SEMESTR VII - liczba zjazdów 10</t>
  </si>
  <si>
    <t>Praktyka zawodowa  - 4 tygodnie</t>
  </si>
  <si>
    <t>Biogazownie rolnicze i przemysłowe</t>
  </si>
  <si>
    <t xml:space="preserve">Podstawy chłodnictwa </t>
  </si>
  <si>
    <t xml:space="preserve">Wentylacja i klimatyzacja budynków </t>
  </si>
  <si>
    <t xml:space="preserve">Energetyczne wykorzystanie odpadów komunalnych i przemysłowych </t>
  </si>
  <si>
    <t>Ekonomika i organizacja produkcji energii odnawialnej</t>
  </si>
  <si>
    <t xml:space="preserve">Energia słoneczna, wiatru i wód </t>
  </si>
  <si>
    <t>Technologie pozyskiwania i zagospodarowania biomasy roślinnej</t>
  </si>
  <si>
    <t>SEMESTR VI - liczba zjazdów 9</t>
  </si>
  <si>
    <t xml:space="preserve">Fizyczne podstawy energii ze źródel odnawialnych </t>
  </si>
  <si>
    <t>Funkcjonowanie ekosystemów</t>
  </si>
  <si>
    <t>Utrzymanie i odnowa maszyn</t>
  </si>
  <si>
    <t>Eksploatacja maszyn przetwórstwa spożywczego</t>
  </si>
  <si>
    <t>Eksploatacja maszyn leśnych</t>
  </si>
  <si>
    <t>Eksploatacja maszyn rolniczych</t>
  </si>
  <si>
    <t>Gospodarka energetyczna</t>
  </si>
  <si>
    <t xml:space="preserve">Ergonomia i bezpieczeństwo pracy oraz ochrona własności intelektualnej </t>
  </si>
  <si>
    <t>Automatyka</t>
  </si>
  <si>
    <t>SEMESTR V - liczba zjazdów 10</t>
  </si>
  <si>
    <t>Ćwiczeń na jeden zjazd</t>
  </si>
  <si>
    <t>Wykładów na jeden zjazd</t>
  </si>
  <si>
    <t>Ćw. ter.</t>
  </si>
  <si>
    <t>Ćw. lab.</t>
  </si>
  <si>
    <t>Ćw. aud.</t>
  </si>
  <si>
    <t>Wykłady</t>
  </si>
  <si>
    <t>Godziny ogółem</t>
  </si>
  <si>
    <t>Forma zal.</t>
  </si>
  <si>
    <t>ECTS</t>
  </si>
  <si>
    <t>Przedmiot</t>
  </si>
  <si>
    <t>Udział procentowy [%]</t>
  </si>
  <si>
    <t>Ogółem godzin w semestrach 1 - 4*</t>
  </si>
  <si>
    <t>Przedmiot humanistyczny 3</t>
  </si>
  <si>
    <t>Organizacja produkcji rolniczej i usług</t>
  </si>
  <si>
    <t>Konstrukcje maszyn</t>
  </si>
  <si>
    <t>Pojazdy rolnicze i leśne</t>
  </si>
  <si>
    <t>Maszynoznawstwo przetwórstwa spożywczego</t>
  </si>
  <si>
    <t>Maszynoznawstwo leśne</t>
  </si>
  <si>
    <t>Maszynoznawstwo rolnicze</t>
  </si>
  <si>
    <t>Język obcy 4</t>
  </si>
  <si>
    <t xml:space="preserve">SEMESTR IV - 9 zjazdów </t>
  </si>
  <si>
    <t>Przedmiot humanistyczny 2</t>
  </si>
  <si>
    <t>Technika cieplna</t>
  </si>
  <si>
    <t>Grafika inżynierska 2</t>
  </si>
  <si>
    <t>Elektrotechnika i elektronika</t>
  </si>
  <si>
    <t>Modelowanie systemów dynamicznych</t>
  </si>
  <si>
    <t>Mechanika techniczna</t>
  </si>
  <si>
    <t>Nauka o materiałach</t>
  </si>
  <si>
    <t>Język obcy 3</t>
  </si>
  <si>
    <t xml:space="preserve">SEMESTR III - 9 zjazdów </t>
  </si>
  <si>
    <t>Przedmiot humanistyczny 1</t>
  </si>
  <si>
    <t>Technologia żywności</t>
  </si>
  <si>
    <t xml:space="preserve">Rachunek kosztów dla inżynierów </t>
  </si>
  <si>
    <t>Grafika inżynierska 1</t>
  </si>
  <si>
    <t>Fizyka</t>
  </si>
  <si>
    <t>Matematyka 2</t>
  </si>
  <si>
    <t>Język obcy 2</t>
  </si>
  <si>
    <t xml:space="preserve">SEMESTR II - 8 zjazdów </t>
  </si>
  <si>
    <t xml:space="preserve">Zarządzanie i logistyka w przedsiębiorstwie </t>
  </si>
  <si>
    <t xml:space="preserve">Metodologia studiów  </t>
  </si>
  <si>
    <t xml:space="preserve">Technologia informacyjna </t>
  </si>
  <si>
    <t xml:space="preserve">Produkcja rolnicza i leśna </t>
  </si>
  <si>
    <t xml:space="preserve">Chemia </t>
  </si>
  <si>
    <t>Matematyka 1</t>
  </si>
  <si>
    <t>Język obcy 1</t>
  </si>
  <si>
    <t xml:space="preserve">SEMESTR I   - 8 zjazdów </t>
  </si>
  <si>
    <t>WYDZIAŁ INŻYNIERII PRODUKCJI</t>
  </si>
  <si>
    <t xml:space="preserve">Kierunek inżynieria rolnicza i leśna, specjalność odnawialne  źródła energii i ekoenergetyka, studia niestacjonarne pierwszego stopnia.   Rok akademicki 2021/2022, obowiązuje w semestrze I-VIII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</si>
</sst>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&quot; zł&quot;_-;\-* #,##0.00&quot; zł&quot;_-;_-* \-??&quot; zł&quot;_-;_-@_-"/>
  </numFmts>
  <fonts count="18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name val="Czcionka tekstu podstawowego"/>
      <family val="2"/>
      <charset val="238"/>
    </font>
    <font>
      <sz val="11"/>
      <name val="Arial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CE"/>
      <family val="2"/>
      <charset val="238"/>
    </font>
    <font>
      <b/>
      <sz val="10"/>
      <name val="Arial"/>
      <family val="2"/>
      <charset val="238"/>
    </font>
    <font>
      <sz val="11"/>
      <name val="Czcionka tekstu podstawowego"/>
      <family val="2"/>
      <charset val="238"/>
    </font>
    <font>
      <sz val="10.5"/>
      <name val="Arial"/>
      <family val="2"/>
      <charset val="238"/>
    </font>
    <font>
      <sz val="10.5"/>
      <name val="Arial Narrow"/>
      <family val="2"/>
      <charset val="238"/>
    </font>
    <font>
      <sz val="9"/>
      <name val="Czcionka tekstu podstawowego"/>
      <charset val="238"/>
    </font>
    <font>
      <sz val="11"/>
      <color indexed="8"/>
      <name val="Calibri"/>
      <family val="2"/>
    </font>
    <font>
      <sz val="6"/>
      <name val="Arial"/>
      <family val="2"/>
      <charset val="238"/>
    </font>
    <font>
      <b/>
      <sz val="9"/>
      <name val="Arial"/>
      <family val="2"/>
      <charset val="238"/>
    </font>
    <font>
      <sz val="9"/>
      <name val="Arial Narrow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165" fontId="12" fillId="0" borderId="0"/>
  </cellStyleXfs>
  <cellXfs count="92">
    <xf numFmtId="0" fontId="0" fillId="0" borderId="0" xfId="0"/>
    <xf numFmtId="0" fontId="1" fillId="2" borderId="0" xfId="1" applyFill="1"/>
    <xf numFmtId="1" fontId="1" fillId="2" borderId="0" xfId="1" applyNumberFormat="1" applyFill="1"/>
    <xf numFmtId="1" fontId="2" fillId="2" borderId="0" xfId="1" applyNumberFormat="1" applyFont="1" applyFill="1"/>
    <xf numFmtId="164" fontId="3" fillId="2" borderId="0" xfId="2" applyNumberFormat="1" applyFont="1" applyFill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164" fontId="4" fillId="2" borderId="1" xfId="2" applyNumberFormat="1" applyFont="1" applyFill="1" applyBorder="1" applyAlignment="1">
      <alignment horizontal="center" vertical="center"/>
    </xf>
    <xf numFmtId="164" fontId="4" fillId="2" borderId="2" xfId="2" applyNumberFormat="1" applyFont="1" applyFill="1" applyBorder="1" applyAlignment="1">
      <alignment horizontal="center" vertical="center"/>
    </xf>
    <xf numFmtId="164" fontId="4" fillId="2" borderId="3" xfId="2" applyNumberFormat="1" applyFont="1" applyFill="1" applyBorder="1" applyAlignment="1">
      <alignment horizontal="center" vertical="center"/>
    </xf>
    <xf numFmtId="1" fontId="4" fillId="2" borderId="0" xfId="2" applyNumberFormat="1" applyFont="1" applyFill="1" applyAlignment="1">
      <alignment horizontal="center" vertical="center"/>
    </xf>
    <xf numFmtId="1" fontId="5" fillId="2" borderId="0" xfId="2" applyNumberFormat="1" applyFont="1" applyFill="1" applyAlignment="1">
      <alignment vertical="center"/>
    </xf>
    <xf numFmtId="1" fontId="4" fillId="2" borderId="1" xfId="2" applyNumberFormat="1" applyFont="1" applyFill="1" applyBorder="1" applyAlignment="1">
      <alignment horizontal="left" vertical="center"/>
    </xf>
    <xf numFmtId="1" fontId="6" fillId="2" borderId="0" xfId="2" applyNumberFormat="1" applyFont="1" applyFill="1" applyAlignment="1">
      <alignment horizontal="center" vertical="center"/>
    </xf>
    <xf numFmtId="1" fontId="4" fillId="2" borderId="1" xfId="2" applyNumberFormat="1" applyFont="1" applyFill="1" applyBorder="1" applyAlignment="1">
      <alignment horizontal="center"/>
    </xf>
    <xf numFmtId="1" fontId="4" fillId="2" borderId="4" xfId="2" applyNumberFormat="1" applyFont="1" applyFill="1" applyBorder="1" applyAlignment="1">
      <alignment horizontal="center"/>
    </xf>
    <xf numFmtId="1" fontId="4" fillId="2" borderId="3" xfId="2" applyNumberFormat="1" applyFont="1" applyFill="1" applyBorder="1" applyAlignment="1">
      <alignment horizontal="center"/>
    </xf>
    <xf numFmtId="1" fontId="4" fillId="2" borderId="5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vertical="center"/>
    </xf>
    <xf numFmtId="0" fontId="7" fillId="2" borderId="0" xfId="1" applyFont="1" applyFill="1"/>
    <xf numFmtId="1" fontId="5" fillId="2" borderId="0" xfId="2" applyNumberFormat="1" applyFont="1" applyFill="1" applyAlignment="1">
      <alignment horizontal="center" vertical="center"/>
    </xf>
    <xf numFmtId="1" fontId="4" fillId="2" borderId="1" xfId="2" applyNumberFormat="1" applyFont="1" applyFill="1" applyBorder="1" applyAlignment="1">
      <alignment horizontal="center" vertical="center"/>
    </xf>
    <xf numFmtId="1" fontId="4" fillId="2" borderId="6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2" fillId="2" borderId="0" xfId="1" applyFont="1" applyFill="1"/>
    <xf numFmtId="0" fontId="4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right" vertical="center"/>
    </xf>
    <xf numFmtId="0" fontId="5" fillId="2" borderId="1" xfId="1" applyFont="1" applyFill="1" applyBorder="1" applyAlignment="1">
      <alignment horizontal="center"/>
    </xf>
    <xf numFmtId="1" fontId="5" fillId="2" borderId="1" xfId="2" applyNumberFormat="1" applyFont="1" applyFill="1" applyBorder="1" applyAlignment="1">
      <alignment horizontal="center" vertical="center"/>
    </xf>
    <xf numFmtId="1" fontId="5" fillId="2" borderId="7" xfId="2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/>
    </xf>
    <xf numFmtId="0" fontId="5" fillId="2" borderId="1" xfId="1" applyFont="1" applyFill="1" applyBorder="1"/>
    <xf numFmtId="1" fontId="5" fillId="2" borderId="1" xfId="0" applyNumberFormat="1" applyFont="1" applyFill="1" applyBorder="1" applyAlignment="1">
      <alignment horizontal="center"/>
    </xf>
    <xf numFmtId="1" fontId="2" fillId="2" borderId="0" xfId="1" quotePrefix="1" applyNumberFormat="1" applyFont="1" applyFill="1"/>
    <xf numFmtId="0" fontId="5" fillId="0" borderId="3" xfId="2" applyFont="1" applyBorder="1"/>
    <xf numFmtId="0" fontId="5" fillId="2" borderId="1" xfId="2" applyFont="1" applyFill="1" applyBorder="1"/>
    <xf numFmtId="0" fontId="8" fillId="2" borderId="0" xfId="1" applyFont="1" applyFill="1"/>
    <xf numFmtId="0" fontId="9" fillId="2" borderId="0" xfId="1" applyFont="1" applyFill="1"/>
    <xf numFmtId="1" fontId="10" fillId="2" borderId="1" xfId="2" applyNumberFormat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1" fontId="10" fillId="2" borderId="1" xfId="1" applyNumberFormat="1" applyFont="1" applyFill="1" applyBorder="1" applyAlignment="1">
      <alignment horizontal="center"/>
    </xf>
    <xf numFmtId="0" fontId="10" fillId="2" borderId="1" xfId="1" applyFont="1" applyFill="1" applyBorder="1"/>
    <xf numFmtId="1" fontId="5" fillId="2" borderId="1" xfId="2" applyNumberFormat="1" applyFont="1" applyFill="1" applyBorder="1" applyAlignment="1">
      <alignment horizontal="center"/>
    </xf>
    <xf numFmtId="164" fontId="5" fillId="2" borderId="1" xfId="2" applyNumberFormat="1" applyFont="1" applyFill="1" applyBorder="1" applyAlignment="1">
      <alignment horizontal="center" vertical="center"/>
    </xf>
    <xf numFmtId="0" fontId="11" fillId="2" borderId="0" xfId="1" applyFont="1" applyFill="1"/>
    <xf numFmtId="165" fontId="4" fillId="2" borderId="9" xfId="3" applyFont="1" applyFill="1" applyBorder="1" applyAlignment="1">
      <alignment horizontal="center" vertical="center" textRotation="90"/>
    </xf>
    <xf numFmtId="165" fontId="4" fillId="2" borderId="9" xfId="3" applyFont="1" applyFill="1" applyBorder="1" applyAlignment="1">
      <alignment horizontal="center" vertical="center" textRotation="90" wrapText="1"/>
    </xf>
    <xf numFmtId="49" fontId="4" fillId="2" borderId="9" xfId="3" applyNumberFormat="1" applyFont="1" applyFill="1" applyBorder="1" applyAlignment="1">
      <alignment horizontal="center" vertical="center" textRotation="90" wrapText="1"/>
    </xf>
    <xf numFmtId="1" fontId="4" fillId="2" borderId="9" xfId="2" applyNumberFormat="1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vertical="center"/>
    </xf>
    <xf numFmtId="0" fontId="13" fillId="2" borderId="0" xfId="2" applyFont="1" applyFill="1" applyAlignment="1">
      <alignment horizontal="center"/>
    </xf>
    <xf numFmtId="164" fontId="14" fillId="2" borderId="0" xfId="2" applyNumberFormat="1" applyFont="1" applyFill="1" applyAlignment="1">
      <alignment horizontal="center"/>
    </xf>
    <xf numFmtId="1" fontId="7" fillId="2" borderId="0" xfId="2" applyNumberFormat="1" applyFont="1" applyFill="1" applyAlignment="1">
      <alignment horizontal="center"/>
    </xf>
    <xf numFmtId="9" fontId="7" fillId="2" borderId="0" xfId="2" applyNumberFormat="1" applyFont="1" applyFill="1" applyAlignment="1">
      <alignment horizontal="center"/>
    </xf>
    <xf numFmtId="1" fontId="14" fillId="2" borderId="0" xfId="2" applyNumberFormat="1" applyFont="1" applyFill="1" applyAlignment="1">
      <alignment horizontal="center"/>
    </xf>
    <xf numFmtId="1" fontId="15" fillId="2" borderId="0" xfId="2" applyNumberFormat="1" applyFont="1" applyFill="1"/>
    <xf numFmtId="0" fontId="16" fillId="2" borderId="0" xfId="2" applyFont="1" applyFill="1" applyAlignment="1">
      <alignment horizontal="right"/>
    </xf>
    <xf numFmtId="164" fontId="4" fillId="2" borderId="0" xfId="2" applyNumberFormat="1" applyFont="1" applyFill="1" applyAlignment="1">
      <alignment horizontal="center" vertical="center"/>
    </xf>
    <xf numFmtId="1" fontId="17" fillId="2" borderId="0" xfId="2" applyNumberFormat="1" applyFont="1" applyFill="1" applyAlignment="1">
      <alignment horizontal="center" vertical="center"/>
    </xf>
    <xf numFmtId="1" fontId="17" fillId="2" borderId="0" xfId="2" applyNumberFormat="1" applyFont="1" applyFill="1" applyAlignment="1">
      <alignment horizontal="left" vertical="center"/>
    </xf>
    <xf numFmtId="0" fontId="8" fillId="2" borderId="0" xfId="0" applyFont="1" applyFill="1"/>
    <xf numFmtId="1" fontId="17" fillId="2" borderId="3" xfId="2" applyNumberFormat="1" applyFont="1" applyFill="1" applyBorder="1" applyAlignment="1">
      <alignment horizontal="left" vertical="center"/>
    </xf>
    <xf numFmtId="1" fontId="6" fillId="2" borderId="10" xfId="2" applyNumberFormat="1" applyFont="1" applyFill="1" applyBorder="1" applyAlignment="1">
      <alignment horizontal="center" vertical="center"/>
    </xf>
    <xf numFmtId="0" fontId="6" fillId="2" borderId="7" xfId="2" applyFont="1" applyFill="1" applyBorder="1" applyAlignment="1">
      <alignment vertical="center"/>
    </xf>
    <xf numFmtId="0" fontId="4" fillId="2" borderId="6" xfId="2" applyFont="1" applyFill="1" applyBorder="1" applyAlignment="1">
      <alignment horizontal="center" vertical="center"/>
    </xf>
    <xf numFmtId="0" fontId="2" fillId="2" borderId="0" xfId="0" applyFont="1" applyFill="1"/>
    <xf numFmtId="0" fontId="5" fillId="2" borderId="1" xfId="0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0" fontId="5" fillId="2" borderId="3" xfId="0" applyFont="1" applyFill="1" applyBorder="1"/>
    <xf numFmtId="0" fontId="5" fillId="2" borderId="1" xfId="0" applyFont="1" applyFill="1" applyBorder="1"/>
    <xf numFmtId="0" fontId="4" fillId="2" borderId="2" xfId="2" applyFont="1" applyFill="1" applyBorder="1" applyAlignment="1">
      <alignment vertical="center"/>
    </xf>
    <xf numFmtId="0" fontId="4" fillId="2" borderId="8" xfId="2" applyFont="1" applyFill="1" applyBorder="1" applyAlignment="1">
      <alignment vertical="center"/>
    </xf>
    <xf numFmtId="0" fontId="4" fillId="2" borderId="5" xfId="2" applyFont="1" applyFill="1" applyBorder="1" applyAlignment="1">
      <alignment vertical="center"/>
    </xf>
    <xf numFmtId="1" fontId="5" fillId="2" borderId="11" xfId="2" applyNumberFormat="1" applyFont="1" applyFill="1" applyBorder="1" applyAlignment="1">
      <alignment horizontal="center" vertical="center"/>
    </xf>
    <xf numFmtId="0" fontId="2" fillId="2" borderId="3" xfId="0" applyFont="1" applyFill="1" applyBorder="1"/>
    <xf numFmtId="0" fontId="5" fillId="2" borderId="5" xfId="2" applyFont="1" applyFill="1" applyBorder="1" applyAlignment="1">
      <alignment horizontal="center" vertical="center"/>
    </xf>
    <xf numFmtId="1" fontId="5" fillId="2" borderId="6" xfId="2" applyNumberFormat="1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0" fontId="4" fillId="2" borderId="4" xfId="2" applyFont="1" applyFill="1" applyBorder="1" applyAlignment="1">
      <alignment vertical="center"/>
    </xf>
    <xf numFmtId="0" fontId="4" fillId="2" borderId="10" xfId="2" applyFont="1" applyFill="1" applyBorder="1" applyAlignment="1">
      <alignment vertical="center"/>
    </xf>
    <xf numFmtId="0" fontId="4" fillId="2" borderId="7" xfId="2" applyFont="1" applyFill="1" applyBorder="1" applyAlignment="1">
      <alignment vertical="center"/>
    </xf>
    <xf numFmtId="0" fontId="4" fillId="2" borderId="9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left" vertical="center"/>
    </xf>
    <xf numFmtId="0" fontId="4" fillId="2" borderId="8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17" fillId="2" borderId="0" xfId="2" applyFont="1" applyFill="1" applyAlignment="1">
      <alignment horizontal="center"/>
    </xf>
    <xf numFmtId="1" fontId="3" fillId="2" borderId="0" xfId="2" applyNumberFormat="1" applyFont="1" applyFill="1" applyAlignment="1">
      <alignment horizontal="center" vertical="center" wrapText="1"/>
    </xf>
    <xf numFmtId="0" fontId="4" fillId="2" borderId="14" xfId="2" applyFont="1" applyFill="1" applyBorder="1" applyAlignment="1">
      <alignment horizontal="left" vertical="center"/>
    </xf>
    <xf numFmtId="0" fontId="4" fillId="2" borderId="0" xfId="2" applyFont="1" applyFill="1" applyAlignment="1">
      <alignment horizontal="left" vertical="center"/>
    </xf>
    <xf numFmtId="0" fontId="4" fillId="2" borderId="13" xfId="2" applyFont="1" applyFill="1" applyBorder="1" applyAlignment="1">
      <alignment horizontal="left" vertical="center"/>
    </xf>
  </cellXfs>
  <cellStyles count="4">
    <cellStyle name="Normalny" xfId="0" builtinId="0"/>
    <cellStyle name="Normalny 2" xfId="2"/>
    <cellStyle name="Normalny 3" xfId="1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L101"/>
  <sheetViews>
    <sheetView tabSelected="1" zoomScaleNormal="100" workbookViewId="0">
      <selection activeCell="N3" sqref="N3"/>
    </sheetView>
  </sheetViews>
  <sheetFormatPr defaultColWidth="8.625" defaultRowHeight="12.75"/>
  <cols>
    <col min="1" max="1" width="49.125" style="1" customWidth="1"/>
    <col min="2" max="9" width="6" style="1" customWidth="1"/>
    <col min="10" max="10" width="7.375" style="1" customWidth="1"/>
    <col min="11" max="16384" width="8.625" style="1"/>
  </cols>
  <sheetData>
    <row r="1" spans="1:10" ht="15">
      <c r="A1" s="87" t="s">
        <v>89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46.9" customHeight="1">
      <c r="A2" s="88" t="s">
        <v>90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26.75" customHeight="1">
      <c r="A3" s="83" t="s">
        <v>52</v>
      </c>
      <c r="B3" s="48" t="s">
        <v>51</v>
      </c>
      <c r="C3" s="46" t="s">
        <v>50</v>
      </c>
      <c r="D3" s="46" t="s">
        <v>49</v>
      </c>
      <c r="E3" s="45" t="s">
        <v>48</v>
      </c>
      <c r="F3" s="47" t="s">
        <v>47</v>
      </c>
      <c r="G3" s="47" t="s">
        <v>46</v>
      </c>
      <c r="H3" s="46" t="s">
        <v>45</v>
      </c>
      <c r="I3" s="45" t="s">
        <v>44</v>
      </c>
      <c r="J3" s="45" t="s">
        <v>43</v>
      </c>
    </row>
    <row r="4" spans="1:10" s="60" customFormat="1" ht="16.5">
      <c r="A4" s="89" t="s">
        <v>88</v>
      </c>
      <c r="B4" s="90"/>
      <c r="C4" s="90"/>
      <c r="D4" s="90"/>
      <c r="E4" s="90"/>
      <c r="F4" s="90"/>
      <c r="G4" s="90"/>
      <c r="H4" s="90"/>
      <c r="I4" s="90"/>
      <c r="J4" s="91"/>
    </row>
    <row r="5" spans="1:10" s="65" customFormat="1" ht="16.5">
      <c r="A5" s="69" t="s">
        <v>87</v>
      </c>
      <c r="B5" s="32">
        <v>2</v>
      </c>
      <c r="C5" s="29" t="s">
        <v>6</v>
      </c>
      <c r="D5" s="27">
        <v>18</v>
      </c>
      <c r="E5" s="66"/>
      <c r="F5" s="66"/>
      <c r="G5" s="32">
        <f>D5</f>
        <v>18</v>
      </c>
      <c r="H5" s="27"/>
      <c r="I5" s="27">
        <f t="shared" ref="I5:I11" si="0">ROUND(E5/8,0)</f>
        <v>0</v>
      </c>
      <c r="J5" s="66">
        <f t="shared" ref="J5:J11" si="1">ROUND((F5+G5+H5)/8,0)</f>
        <v>2</v>
      </c>
    </row>
    <row r="6" spans="1:10" s="65" customFormat="1" ht="16.5">
      <c r="A6" s="69" t="s">
        <v>86</v>
      </c>
      <c r="B6" s="32">
        <v>6</v>
      </c>
      <c r="C6" s="29" t="s">
        <v>6</v>
      </c>
      <c r="D6" s="27">
        <v>38</v>
      </c>
      <c r="E6" s="66">
        <v>18</v>
      </c>
      <c r="F6" s="66">
        <v>10</v>
      </c>
      <c r="G6" s="66">
        <v>10</v>
      </c>
      <c r="H6" s="27"/>
      <c r="I6" s="27">
        <f t="shared" si="0"/>
        <v>2</v>
      </c>
      <c r="J6" s="66">
        <f t="shared" si="1"/>
        <v>3</v>
      </c>
    </row>
    <row r="7" spans="1:10" s="65" customFormat="1" ht="16.5">
      <c r="A7" s="69" t="s">
        <v>85</v>
      </c>
      <c r="B7" s="32">
        <v>5</v>
      </c>
      <c r="C7" s="29" t="s">
        <v>4</v>
      </c>
      <c r="D7" s="27">
        <v>30</v>
      </c>
      <c r="E7" s="66">
        <v>12</v>
      </c>
      <c r="F7" s="66">
        <v>6</v>
      </c>
      <c r="G7" s="66">
        <v>12</v>
      </c>
      <c r="H7" s="27"/>
      <c r="I7" s="27">
        <f t="shared" si="0"/>
        <v>2</v>
      </c>
      <c r="J7" s="66">
        <f t="shared" si="1"/>
        <v>2</v>
      </c>
    </row>
    <row r="8" spans="1:10" s="65" customFormat="1" ht="16.5">
      <c r="A8" s="69" t="s">
        <v>84</v>
      </c>
      <c r="B8" s="32">
        <v>4</v>
      </c>
      <c r="C8" s="29" t="s">
        <v>4</v>
      </c>
      <c r="D8" s="27">
        <v>27</v>
      </c>
      <c r="E8" s="66">
        <v>17</v>
      </c>
      <c r="F8" s="78">
        <v>10</v>
      </c>
      <c r="G8" s="78"/>
      <c r="H8" s="27"/>
      <c r="I8" s="27">
        <f t="shared" si="0"/>
        <v>2</v>
      </c>
      <c r="J8" s="66">
        <f t="shared" si="1"/>
        <v>1</v>
      </c>
    </row>
    <row r="9" spans="1:10" s="65" customFormat="1" ht="16.5">
      <c r="A9" s="69" t="s">
        <v>83</v>
      </c>
      <c r="B9" s="32">
        <v>3</v>
      </c>
      <c r="C9" s="29" t="s">
        <v>6</v>
      </c>
      <c r="D9" s="27">
        <v>18</v>
      </c>
      <c r="E9" s="66">
        <v>9</v>
      </c>
      <c r="F9" s="66"/>
      <c r="G9" s="66">
        <v>9</v>
      </c>
      <c r="H9" s="27"/>
      <c r="I9" s="27">
        <f t="shared" si="0"/>
        <v>1</v>
      </c>
      <c r="J9" s="66">
        <f t="shared" si="1"/>
        <v>1</v>
      </c>
    </row>
    <row r="10" spans="1:10" s="65" customFormat="1" ht="16.5">
      <c r="A10" s="69" t="s">
        <v>82</v>
      </c>
      <c r="B10" s="32">
        <v>0</v>
      </c>
      <c r="C10" s="29" t="s">
        <v>6</v>
      </c>
      <c r="D10" s="27">
        <v>4</v>
      </c>
      <c r="E10" s="66">
        <v>4</v>
      </c>
      <c r="F10" s="66"/>
      <c r="G10" s="66"/>
      <c r="H10" s="27"/>
      <c r="I10" s="27">
        <f t="shared" si="0"/>
        <v>1</v>
      </c>
      <c r="J10" s="66">
        <f t="shared" si="1"/>
        <v>0</v>
      </c>
    </row>
    <row r="11" spans="1:10" s="65" customFormat="1" ht="16.5">
      <c r="A11" s="68" t="s">
        <v>81</v>
      </c>
      <c r="B11" s="67">
        <v>3</v>
      </c>
      <c r="C11" s="29" t="s">
        <v>6</v>
      </c>
      <c r="D11" s="27">
        <v>18</v>
      </c>
      <c r="E11" s="27">
        <v>8</v>
      </c>
      <c r="F11" s="27">
        <v>4</v>
      </c>
      <c r="G11" s="27">
        <v>6</v>
      </c>
      <c r="H11" s="27"/>
      <c r="I11" s="27">
        <f t="shared" si="0"/>
        <v>1</v>
      </c>
      <c r="J11" s="66">
        <f t="shared" si="1"/>
        <v>1</v>
      </c>
    </row>
    <row r="12" spans="1:10" s="60" customFormat="1" ht="16.5">
      <c r="A12" s="77" t="s">
        <v>3</v>
      </c>
      <c r="B12" s="20">
        <f>SUM(B5:B11)</f>
        <v>23</v>
      </c>
      <c r="C12" s="24">
        <f>COUNTIF(C5:C11,"e")</f>
        <v>2</v>
      </c>
      <c r="D12" s="20">
        <f t="shared" ref="D12:J12" si="2">SUM(D5:D11)</f>
        <v>153</v>
      </c>
      <c r="E12" s="20">
        <f t="shared" si="2"/>
        <v>68</v>
      </c>
      <c r="F12" s="20">
        <f t="shared" si="2"/>
        <v>30</v>
      </c>
      <c r="G12" s="20">
        <f t="shared" si="2"/>
        <v>55</v>
      </c>
      <c r="H12" s="20">
        <f t="shared" si="2"/>
        <v>0</v>
      </c>
      <c r="I12" s="20">
        <f t="shared" si="2"/>
        <v>9</v>
      </c>
      <c r="J12" s="20">
        <f t="shared" si="2"/>
        <v>10</v>
      </c>
    </row>
    <row r="13" spans="1:10" s="60" customFormat="1" ht="16.5">
      <c r="A13" s="82" t="s">
        <v>80</v>
      </c>
      <c r="B13" s="81"/>
      <c r="C13" s="81"/>
      <c r="D13" s="81"/>
      <c r="E13" s="81"/>
      <c r="F13" s="81"/>
      <c r="G13" s="81"/>
      <c r="H13" s="81"/>
      <c r="I13" s="81"/>
      <c r="J13" s="80"/>
    </row>
    <row r="14" spans="1:10" s="65" customFormat="1" ht="16.5">
      <c r="A14" s="68" t="s">
        <v>79</v>
      </c>
      <c r="B14" s="67">
        <v>2</v>
      </c>
      <c r="C14" s="29" t="s">
        <v>6</v>
      </c>
      <c r="D14" s="27">
        <v>16</v>
      </c>
      <c r="E14" s="27"/>
      <c r="F14" s="27"/>
      <c r="G14" s="29">
        <v>16</v>
      </c>
      <c r="H14" s="27"/>
      <c r="I14" s="27">
        <f t="shared" ref="I14:I20" si="3">ROUND(E14/8,0)</f>
        <v>0</v>
      </c>
      <c r="J14" s="66">
        <f t="shared" ref="J14:J20" si="4">ROUND((F14+G14+H14)/8,0)</f>
        <v>2</v>
      </c>
    </row>
    <row r="15" spans="1:10" s="65" customFormat="1" ht="16.5">
      <c r="A15" s="68" t="s">
        <v>78</v>
      </c>
      <c r="B15" s="67">
        <v>7</v>
      </c>
      <c r="C15" s="29" t="s">
        <v>4</v>
      </c>
      <c r="D15" s="27">
        <v>43</v>
      </c>
      <c r="E15" s="27">
        <v>15</v>
      </c>
      <c r="F15" s="27">
        <v>18</v>
      </c>
      <c r="G15" s="29">
        <v>10</v>
      </c>
      <c r="H15" s="27"/>
      <c r="I15" s="27">
        <f t="shared" si="3"/>
        <v>2</v>
      </c>
      <c r="J15" s="66">
        <f t="shared" si="4"/>
        <v>4</v>
      </c>
    </row>
    <row r="16" spans="1:10" s="65" customFormat="1" ht="16.5">
      <c r="A16" s="69" t="s">
        <v>77</v>
      </c>
      <c r="B16" s="79">
        <v>5</v>
      </c>
      <c r="C16" s="29" t="s">
        <v>4</v>
      </c>
      <c r="D16" s="27">
        <v>29</v>
      </c>
      <c r="E16" s="66">
        <v>9</v>
      </c>
      <c r="F16" s="78">
        <v>7</v>
      </c>
      <c r="G16" s="78">
        <v>13</v>
      </c>
      <c r="H16" s="27"/>
      <c r="I16" s="27">
        <f t="shared" si="3"/>
        <v>1</v>
      </c>
      <c r="J16" s="66">
        <f t="shared" si="4"/>
        <v>3</v>
      </c>
    </row>
    <row r="17" spans="1:10" s="65" customFormat="1" ht="16.5">
      <c r="A17" s="68" t="s">
        <v>76</v>
      </c>
      <c r="B17" s="67">
        <v>2</v>
      </c>
      <c r="C17" s="29" t="s">
        <v>6</v>
      </c>
      <c r="D17" s="27">
        <v>20</v>
      </c>
      <c r="E17" s="27">
        <v>8</v>
      </c>
      <c r="F17" s="27">
        <v>4</v>
      </c>
      <c r="G17" s="27">
        <v>8</v>
      </c>
      <c r="H17" s="27"/>
      <c r="I17" s="27">
        <f t="shared" si="3"/>
        <v>1</v>
      </c>
      <c r="J17" s="66">
        <f t="shared" si="4"/>
        <v>2</v>
      </c>
    </row>
    <row r="18" spans="1:10" s="65" customFormat="1" ht="16.5">
      <c r="A18" s="68" t="s">
        <v>75</v>
      </c>
      <c r="B18" s="67">
        <v>3</v>
      </c>
      <c r="C18" s="29" t="s">
        <v>6</v>
      </c>
      <c r="D18" s="27">
        <v>18</v>
      </c>
      <c r="E18" s="27">
        <v>8</v>
      </c>
      <c r="F18" s="27">
        <v>4</v>
      </c>
      <c r="G18" s="29">
        <v>6</v>
      </c>
      <c r="H18" s="27"/>
      <c r="I18" s="27">
        <f t="shared" si="3"/>
        <v>1</v>
      </c>
      <c r="J18" s="66">
        <f t="shared" si="4"/>
        <v>1</v>
      </c>
    </row>
    <row r="19" spans="1:10" s="65" customFormat="1" ht="16.5">
      <c r="A19" s="69" t="s">
        <v>74</v>
      </c>
      <c r="B19" s="32">
        <v>3</v>
      </c>
      <c r="C19" s="29" t="s">
        <v>6</v>
      </c>
      <c r="D19" s="27">
        <v>19</v>
      </c>
      <c r="E19" s="66">
        <v>10</v>
      </c>
      <c r="F19" s="78">
        <v>3</v>
      </c>
      <c r="G19" s="78">
        <v>6</v>
      </c>
      <c r="H19" s="27"/>
      <c r="I19" s="27">
        <f t="shared" si="3"/>
        <v>1</v>
      </c>
      <c r="J19" s="66">
        <f t="shared" si="4"/>
        <v>1</v>
      </c>
    </row>
    <row r="20" spans="1:10" s="65" customFormat="1" ht="16.5">
      <c r="A20" s="31" t="s">
        <v>73</v>
      </c>
      <c r="B20" s="32">
        <v>2</v>
      </c>
      <c r="C20" s="29" t="s">
        <v>6</v>
      </c>
      <c r="D20" s="27">
        <v>18</v>
      </c>
      <c r="E20" s="66">
        <v>18</v>
      </c>
      <c r="F20" s="66"/>
      <c r="G20" s="66"/>
      <c r="H20" s="27"/>
      <c r="I20" s="27">
        <f t="shared" si="3"/>
        <v>2</v>
      </c>
      <c r="J20" s="66">
        <f t="shared" si="4"/>
        <v>0</v>
      </c>
    </row>
    <row r="21" spans="1:10" s="60" customFormat="1" ht="16.5">
      <c r="A21" s="77" t="s">
        <v>3</v>
      </c>
      <c r="B21" s="20">
        <f>SUM(B14:B20)</f>
        <v>24</v>
      </c>
      <c r="C21" s="24">
        <f>COUNTIF(C14:C20,"e")</f>
        <v>2</v>
      </c>
      <c r="D21" s="20">
        <f t="shared" ref="D21:J21" si="5">SUM(D14:D20)</f>
        <v>163</v>
      </c>
      <c r="E21" s="20">
        <f t="shared" si="5"/>
        <v>68</v>
      </c>
      <c r="F21" s="20">
        <f t="shared" si="5"/>
        <v>36</v>
      </c>
      <c r="G21" s="20">
        <f t="shared" si="5"/>
        <v>59</v>
      </c>
      <c r="H21" s="20">
        <f t="shared" si="5"/>
        <v>0</v>
      </c>
      <c r="I21" s="20">
        <f t="shared" si="5"/>
        <v>8</v>
      </c>
      <c r="J21" s="20">
        <f t="shared" si="5"/>
        <v>13</v>
      </c>
    </row>
    <row r="22" spans="1:10" s="60" customFormat="1" ht="16.5">
      <c r="A22" s="72" t="s">
        <v>72</v>
      </c>
      <c r="B22" s="71"/>
      <c r="C22" s="71"/>
      <c r="D22" s="71"/>
      <c r="E22" s="71"/>
      <c r="F22" s="71"/>
      <c r="G22" s="71"/>
      <c r="H22" s="71"/>
      <c r="I22" s="71"/>
      <c r="J22" s="70"/>
    </row>
    <row r="23" spans="1:10" s="65" customFormat="1" ht="16.5">
      <c r="A23" s="69" t="s">
        <v>71</v>
      </c>
      <c r="B23" s="32">
        <v>2</v>
      </c>
      <c r="C23" s="29" t="s">
        <v>6</v>
      </c>
      <c r="D23" s="27">
        <v>16</v>
      </c>
      <c r="E23" s="27"/>
      <c r="F23" s="27"/>
      <c r="G23" s="27">
        <f>D23</f>
        <v>16</v>
      </c>
      <c r="H23" s="27"/>
      <c r="I23" s="27">
        <f t="shared" ref="I23:I30" si="6">ROUND(E23/9,0)</f>
        <v>0</v>
      </c>
      <c r="J23" s="66">
        <f t="shared" ref="J23:J30" si="7">ROUND((F23+G23+H23)/9,0)</f>
        <v>2</v>
      </c>
    </row>
    <row r="24" spans="1:10" s="65" customFormat="1" ht="16.5">
      <c r="A24" s="68" t="s">
        <v>70</v>
      </c>
      <c r="B24" s="67">
        <v>5</v>
      </c>
      <c r="C24" s="29" t="s">
        <v>4</v>
      </c>
      <c r="D24" s="27">
        <v>29</v>
      </c>
      <c r="E24" s="27">
        <v>11</v>
      </c>
      <c r="F24" s="27">
        <v>6</v>
      </c>
      <c r="G24" s="29">
        <v>12</v>
      </c>
      <c r="H24" s="27"/>
      <c r="I24" s="27">
        <f t="shared" si="6"/>
        <v>1</v>
      </c>
      <c r="J24" s="66">
        <f t="shared" si="7"/>
        <v>2</v>
      </c>
    </row>
    <row r="25" spans="1:10" s="65" customFormat="1" ht="16.5">
      <c r="A25" s="68" t="s">
        <v>69</v>
      </c>
      <c r="B25" s="67">
        <v>5</v>
      </c>
      <c r="C25" s="29" t="s">
        <v>4</v>
      </c>
      <c r="D25" s="27">
        <v>29</v>
      </c>
      <c r="E25" s="27">
        <v>11</v>
      </c>
      <c r="F25" s="27">
        <v>6</v>
      </c>
      <c r="G25" s="29">
        <v>12</v>
      </c>
      <c r="H25" s="76"/>
      <c r="I25" s="27">
        <f t="shared" si="6"/>
        <v>1</v>
      </c>
      <c r="J25" s="66">
        <f t="shared" si="7"/>
        <v>2</v>
      </c>
    </row>
    <row r="26" spans="1:10" s="65" customFormat="1" ht="16.5">
      <c r="A26" s="35" t="s">
        <v>68</v>
      </c>
      <c r="B26" s="42">
        <v>3</v>
      </c>
      <c r="C26" s="29" t="s">
        <v>6</v>
      </c>
      <c r="D26" s="27">
        <v>16</v>
      </c>
      <c r="E26" s="29">
        <v>7</v>
      </c>
      <c r="F26" s="29">
        <v>3</v>
      </c>
      <c r="G26" s="75">
        <v>6</v>
      </c>
      <c r="H26" s="74"/>
      <c r="I26" s="27">
        <f t="shared" si="6"/>
        <v>1</v>
      </c>
      <c r="J26" s="66">
        <f t="shared" si="7"/>
        <v>1</v>
      </c>
    </row>
    <row r="27" spans="1:10" s="65" customFormat="1" ht="16.5">
      <c r="A27" s="69" t="s">
        <v>67</v>
      </c>
      <c r="B27" s="32">
        <v>4</v>
      </c>
      <c r="C27" s="29" t="s">
        <v>4</v>
      </c>
      <c r="D27" s="27">
        <v>30</v>
      </c>
      <c r="E27" s="27">
        <v>10</v>
      </c>
      <c r="F27" s="27">
        <v>7</v>
      </c>
      <c r="G27" s="29">
        <v>13</v>
      </c>
      <c r="H27" s="27"/>
      <c r="I27" s="27">
        <f t="shared" si="6"/>
        <v>1</v>
      </c>
      <c r="J27" s="66">
        <f t="shared" si="7"/>
        <v>2</v>
      </c>
    </row>
    <row r="28" spans="1:10" s="65" customFormat="1" ht="16.5">
      <c r="A28" s="69" t="s">
        <v>66</v>
      </c>
      <c r="B28" s="32">
        <v>3</v>
      </c>
      <c r="C28" s="29" t="s">
        <v>6</v>
      </c>
      <c r="D28" s="27">
        <v>16</v>
      </c>
      <c r="E28" s="27"/>
      <c r="F28" s="27">
        <v>6</v>
      </c>
      <c r="G28" s="29">
        <v>10</v>
      </c>
      <c r="H28" s="27"/>
      <c r="I28" s="27">
        <f t="shared" si="6"/>
        <v>0</v>
      </c>
      <c r="J28" s="66">
        <f t="shared" si="7"/>
        <v>2</v>
      </c>
    </row>
    <row r="29" spans="1:10" s="65" customFormat="1" ht="16.5">
      <c r="A29" s="69" t="s">
        <v>65</v>
      </c>
      <c r="B29" s="32">
        <v>5</v>
      </c>
      <c r="C29" s="29" t="s">
        <v>4</v>
      </c>
      <c r="D29" s="27">
        <v>38</v>
      </c>
      <c r="E29" s="27">
        <v>18</v>
      </c>
      <c r="F29" s="27">
        <v>7</v>
      </c>
      <c r="G29" s="27">
        <v>13</v>
      </c>
      <c r="H29" s="27"/>
      <c r="I29" s="27">
        <f t="shared" si="6"/>
        <v>2</v>
      </c>
      <c r="J29" s="66">
        <f t="shared" si="7"/>
        <v>2</v>
      </c>
    </row>
    <row r="30" spans="1:10" s="65" customFormat="1" ht="16.5">
      <c r="A30" s="68" t="s">
        <v>64</v>
      </c>
      <c r="B30" s="67">
        <v>2</v>
      </c>
      <c r="C30" s="29" t="s">
        <v>6</v>
      </c>
      <c r="D30" s="27">
        <v>18</v>
      </c>
      <c r="E30" s="27">
        <v>18</v>
      </c>
      <c r="F30" s="27"/>
      <c r="G30" s="27"/>
      <c r="H30" s="73"/>
      <c r="I30" s="27">
        <f t="shared" si="6"/>
        <v>2</v>
      </c>
      <c r="J30" s="66">
        <f t="shared" si="7"/>
        <v>0</v>
      </c>
    </row>
    <row r="31" spans="1:10" s="60" customFormat="1" ht="16.5">
      <c r="A31" s="25" t="s">
        <v>3</v>
      </c>
      <c r="B31" s="20">
        <f>SUM(B23:B30)</f>
        <v>29</v>
      </c>
      <c r="C31" s="24">
        <f>COUNTIF(C23:C30,"e")</f>
        <v>4</v>
      </c>
      <c r="D31" s="20">
        <f t="shared" ref="D31:J31" si="8">SUM(D23:D30)</f>
        <v>192</v>
      </c>
      <c r="E31" s="20">
        <f t="shared" si="8"/>
        <v>75</v>
      </c>
      <c r="F31" s="20">
        <f t="shared" si="8"/>
        <v>35</v>
      </c>
      <c r="G31" s="20">
        <f t="shared" si="8"/>
        <v>82</v>
      </c>
      <c r="H31" s="20">
        <f t="shared" si="8"/>
        <v>0</v>
      </c>
      <c r="I31" s="20">
        <f t="shared" si="8"/>
        <v>8</v>
      </c>
      <c r="J31" s="20">
        <f t="shared" si="8"/>
        <v>13</v>
      </c>
    </row>
    <row r="32" spans="1:10" s="60" customFormat="1" ht="16.5">
      <c r="A32" s="72" t="s">
        <v>63</v>
      </c>
      <c r="B32" s="71"/>
      <c r="C32" s="71"/>
      <c r="D32" s="71"/>
      <c r="E32" s="71"/>
      <c r="F32" s="71"/>
      <c r="G32" s="71"/>
      <c r="H32" s="71"/>
      <c r="I32" s="71"/>
      <c r="J32" s="70"/>
    </row>
    <row r="33" spans="1:11" s="65" customFormat="1" ht="16.5">
      <c r="A33" s="69" t="s">
        <v>62</v>
      </c>
      <c r="B33" s="32">
        <v>2</v>
      </c>
      <c r="C33" s="29" t="s">
        <v>4</v>
      </c>
      <c r="D33" s="27">
        <v>18</v>
      </c>
      <c r="E33" s="27"/>
      <c r="F33" s="27"/>
      <c r="G33" s="29">
        <v>18</v>
      </c>
      <c r="H33" s="27"/>
      <c r="I33" s="27">
        <f t="shared" ref="I33:I40" si="9">ROUND(E33/9,0)</f>
        <v>0</v>
      </c>
      <c r="J33" s="66">
        <f t="shared" ref="J33:J40" si="10">ROUND((F33+G33+H33)/9,0)</f>
        <v>2</v>
      </c>
    </row>
    <row r="34" spans="1:11" s="65" customFormat="1" ht="16.5">
      <c r="A34" s="69" t="s">
        <v>61</v>
      </c>
      <c r="B34" s="32">
        <v>4</v>
      </c>
      <c r="C34" s="29" t="s">
        <v>4</v>
      </c>
      <c r="D34" s="27">
        <v>30</v>
      </c>
      <c r="E34" s="27">
        <v>10</v>
      </c>
      <c r="F34" s="27">
        <v>7</v>
      </c>
      <c r="G34" s="29">
        <v>13</v>
      </c>
      <c r="H34" s="27"/>
      <c r="I34" s="27">
        <f t="shared" si="9"/>
        <v>1</v>
      </c>
      <c r="J34" s="66">
        <f t="shared" si="10"/>
        <v>2</v>
      </c>
    </row>
    <row r="35" spans="1:11" s="65" customFormat="1" ht="16.5">
      <c r="A35" s="69" t="s">
        <v>60</v>
      </c>
      <c r="B35" s="32">
        <v>3</v>
      </c>
      <c r="C35" s="29" t="s">
        <v>6</v>
      </c>
      <c r="D35" s="27">
        <v>22</v>
      </c>
      <c r="E35" s="29">
        <v>10</v>
      </c>
      <c r="F35" s="29">
        <v>4</v>
      </c>
      <c r="G35" s="29">
        <v>8</v>
      </c>
      <c r="H35" s="27"/>
      <c r="I35" s="27">
        <f t="shared" si="9"/>
        <v>1</v>
      </c>
      <c r="J35" s="66">
        <f t="shared" si="10"/>
        <v>1</v>
      </c>
    </row>
    <row r="36" spans="1:11" s="65" customFormat="1" ht="16.5">
      <c r="A36" s="69" t="s">
        <v>59</v>
      </c>
      <c r="B36" s="32">
        <v>4</v>
      </c>
      <c r="C36" s="29" t="s">
        <v>4</v>
      </c>
      <c r="D36" s="27">
        <v>29</v>
      </c>
      <c r="E36" s="29">
        <v>14</v>
      </c>
      <c r="F36" s="29">
        <v>5</v>
      </c>
      <c r="G36" s="29">
        <v>10</v>
      </c>
      <c r="H36" s="27"/>
      <c r="I36" s="27">
        <f t="shared" si="9"/>
        <v>2</v>
      </c>
      <c r="J36" s="66">
        <f t="shared" si="10"/>
        <v>2</v>
      </c>
    </row>
    <row r="37" spans="1:11" s="65" customFormat="1" ht="16.5">
      <c r="A37" s="69" t="s">
        <v>58</v>
      </c>
      <c r="B37" s="32">
        <v>4</v>
      </c>
      <c r="C37" s="29" t="s">
        <v>6</v>
      </c>
      <c r="D37" s="27">
        <v>29</v>
      </c>
      <c r="E37" s="27">
        <v>14</v>
      </c>
      <c r="F37" s="27">
        <v>5</v>
      </c>
      <c r="G37" s="27">
        <v>10</v>
      </c>
      <c r="H37" s="27"/>
      <c r="I37" s="27">
        <f t="shared" si="9"/>
        <v>2</v>
      </c>
      <c r="J37" s="66">
        <f t="shared" si="10"/>
        <v>2</v>
      </c>
    </row>
    <row r="38" spans="1:11" s="65" customFormat="1" ht="16.5">
      <c r="A38" s="69" t="s">
        <v>57</v>
      </c>
      <c r="B38" s="32">
        <v>4</v>
      </c>
      <c r="C38" s="29" t="s">
        <v>4</v>
      </c>
      <c r="D38" s="27">
        <v>29</v>
      </c>
      <c r="E38" s="27">
        <v>10</v>
      </c>
      <c r="F38" s="27">
        <v>7</v>
      </c>
      <c r="G38" s="27">
        <v>12</v>
      </c>
      <c r="H38" s="27"/>
      <c r="I38" s="27">
        <f t="shared" si="9"/>
        <v>1</v>
      </c>
      <c r="J38" s="66">
        <f t="shared" si="10"/>
        <v>2</v>
      </c>
    </row>
    <row r="39" spans="1:11" s="65" customFormat="1" ht="16.5">
      <c r="A39" s="69" t="s">
        <v>56</v>
      </c>
      <c r="B39" s="32">
        <v>3</v>
      </c>
      <c r="C39" s="29" t="s">
        <v>6</v>
      </c>
      <c r="D39" s="27">
        <v>18</v>
      </c>
      <c r="E39" s="27">
        <v>10</v>
      </c>
      <c r="F39" s="27">
        <v>3</v>
      </c>
      <c r="G39" s="29">
        <v>5</v>
      </c>
      <c r="H39" s="27"/>
      <c r="I39" s="27">
        <f t="shared" si="9"/>
        <v>1</v>
      </c>
      <c r="J39" s="66">
        <f t="shared" si="10"/>
        <v>1</v>
      </c>
    </row>
    <row r="40" spans="1:11" s="65" customFormat="1" ht="16.5">
      <c r="A40" s="68" t="s">
        <v>55</v>
      </c>
      <c r="B40" s="67">
        <v>1</v>
      </c>
      <c r="C40" s="29" t="s">
        <v>6</v>
      </c>
      <c r="D40" s="27">
        <v>9</v>
      </c>
      <c r="E40" s="27">
        <v>9</v>
      </c>
      <c r="F40" s="27"/>
      <c r="G40" s="27"/>
      <c r="H40" s="27"/>
      <c r="I40" s="27">
        <f t="shared" si="9"/>
        <v>1</v>
      </c>
      <c r="J40" s="66">
        <f t="shared" si="10"/>
        <v>0</v>
      </c>
    </row>
    <row r="41" spans="1:11" s="60" customFormat="1" ht="16.5">
      <c r="A41" s="25" t="s">
        <v>3</v>
      </c>
      <c r="B41" s="21">
        <f>SUM(B33:B40)</f>
        <v>25</v>
      </c>
      <c r="C41" s="64">
        <f>COUNTIF(C33:C40,"e")</f>
        <v>4</v>
      </c>
      <c r="D41" s="21">
        <f t="shared" ref="D41:J41" si="11">SUM(D33:D40)</f>
        <v>184</v>
      </c>
      <c r="E41" s="20">
        <f t="shared" si="11"/>
        <v>77</v>
      </c>
      <c r="F41" s="20">
        <f t="shared" si="11"/>
        <v>31</v>
      </c>
      <c r="G41" s="20">
        <f t="shared" si="11"/>
        <v>76</v>
      </c>
      <c r="H41" s="20">
        <f t="shared" si="11"/>
        <v>0</v>
      </c>
      <c r="I41" s="20">
        <f t="shared" si="11"/>
        <v>9</v>
      </c>
      <c r="J41" s="20">
        <f t="shared" si="11"/>
        <v>12</v>
      </c>
    </row>
    <row r="42" spans="1:11" s="60" customFormat="1" ht="16.5">
      <c r="A42" s="63" t="s">
        <v>54</v>
      </c>
      <c r="B42" s="15">
        <f t="shared" ref="B42:H42" si="12">B12+B21+B31+B41</f>
        <v>101</v>
      </c>
      <c r="C42" s="15">
        <f t="shared" si="12"/>
        <v>12</v>
      </c>
      <c r="D42" s="15">
        <f t="shared" si="12"/>
        <v>692</v>
      </c>
      <c r="E42" s="14">
        <f t="shared" si="12"/>
        <v>288</v>
      </c>
      <c r="F42" s="13">
        <f t="shared" si="12"/>
        <v>132</v>
      </c>
      <c r="G42" s="13">
        <f t="shared" si="12"/>
        <v>272</v>
      </c>
      <c r="H42" s="13">
        <f t="shared" si="12"/>
        <v>0</v>
      </c>
      <c r="I42" s="12"/>
      <c r="J42" s="62"/>
    </row>
    <row r="43" spans="1:11" s="60" customFormat="1" ht="16.5">
      <c r="A43" s="61" t="s">
        <v>53</v>
      </c>
      <c r="B43" s="10"/>
      <c r="C43" s="58"/>
      <c r="D43" s="9"/>
      <c r="E43" s="8">
        <f>(E42/D42)*100</f>
        <v>41.618497109826592</v>
      </c>
      <c r="F43" s="7">
        <f>(F42/D42)*100</f>
        <v>19.075144508670519</v>
      </c>
      <c r="G43" s="6">
        <f>(G42/D42)*100</f>
        <v>39.306358381502889</v>
      </c>
      <c r="H43" s="6">
        <f>(H42/D42)*100</f>
        <v>0</v>
      </c>
      <c r="I43" s="5"/>
      <c r="J43" s="5"/>
    </row>
    <row r="44" spans="1:11" ht="16.5">
      <c r="A44" s="59"/>
      <c r="B44" s="10"/>
      <c r="C44" s="58"/>
      <c r="D44" s="9"/>
      <c r="E44" s="57"/>
      <c r="F44" s="57"/>
      <c r="G44" s="57"/>
      <c r="H44" s="57"/>
      <c r="I44" s="5"/>
      <c r="J44" s="5"/>
      <c r="K44" s="23"/>
    </row>
    <row r="45" spans="1:11" ht="15">
      <c r="A45" s="56"/>
      <c r="B45" s="55"/>
      <c r="C45" s="54"/>
      <c r="D45" s="54"/>
      <c r="E45" s="54"/>
      <c r="F45" s="53"/>
      <c r="G45" s="52"/>
      <c r="H45" s="51"/>
      <c r="I45" s="50"/>
      <c r="J45" s="50"/>
      <c r="K45" s="23"/>
    </row>
    <row r="46" spans="1:11" ht="15">
      <c r="A46" s="56"/>
      <c r="B46" s="55"/>
      <c r="C46" s="54"/>
      <c r="D46" s="54"/>
      <c r="E46" s="54"/>
      <c r="F46" s="53"/>
      <c r="G46" s="52"/>
      <c r="H46" s="51"/>
      <c r="I46" s="50"/>
      <c r="J46" s="50"/>
      <c r="K46" s="23"/>
    </row>
    <row r="47" spans="1:11" ht="15">
      <c r="A47" s="56"/>
      <c r="B47" s="55"/>
      <c r="C47" s="54"/>
      <c r="D47" s="54"/>
      <c r="E47" s="54"/>
      <c r="F47" s="53"/>
      <c r="G47" s="52"/>
      <c r="H47" s="51"/>
      <c r="I47" s="50"/>
      <c r="J47" s="50"/>
      <c r="K47" s="23"/>
    </row>
    <row r="48" spans="1:11" ht="15">
      <c r="A48" s="56"/>
      <c r="B48" s="55"/>
      <c r="C48" s="54"/>
      <c r="D48" s="54"/>
      <c r="E48" s="54"/>
      <c r="F48" s="53"/>
      <c r="G48" s="52"/>
      <c r="H48" s="51"/>
      <c r="I48" s="50"/>
      <c r="J48" s="50"/>
      <c r="K48" s="23"/>
    </row>
    <row r="49" spans="1:11" ht="15">
      <c r="A49" s="56"/>
      <c r="B49" s="55"/>
      <c r="C49" s="54"/>
      <c r="D49" s="54"/>
      <c r="E49" s="54"/>
      <c r="F49" s="53"/>
      <c r="G49" s="52"/>
      <c r="H49" s="51"/>
      <c r="I49" s="50"/>
      <c r="J49" s="50"/>
      <c r="K49" s="23"/>
    </row>
    <row r="50" spans="1:11" ht="15">
      <c r="A50" s="56"/>
      <c r="B50" s="55"/>
      <c r="C50" s="54"/>
      <c r="D50" s="54"/>
      <c r="E50" s="54"/>
      <c r="F50" s="53"/>
      <c r="G50" s="52"/>
      <c r="H50" s="51"/>
      <c r="I50" s="50"/>
      <c r="J50" s="50"/>
      <c r="K50" s="23"/>
    </row>
    <row r="51" spans="1:11" ht="15">
      <c r="A51" s="56"/>
      <c r="B51" s="55"/>
      <c r="C51" s="54"/>
      <c r="D51" s="54"/>
      <c r="E51" s="54"/>
      <c r="F51" s="53"/>
      <c r="G51" s="52"/>
      <c r="H51" s="51"/>
      <c r="I51" s="50"/>
      <c r="J51" s="50"/>
      <c r="K51" s="23"/>
    </row>
    <row r="52" spans="1:11" ht="15">
      <c r="A52" s="56"/>
      <c r="B52" s="55"/>
      <c r="C52" s="54"/>
      <c r="D52" s="54"/>
      <c r="E52" s="54"/>
      <c r="F52" s="53"/>
      <c r="G52" s="52"/>
      <c r="H52" s="51"/>
      <c r="I52" s="50"/>
      <c r="J52" s="50"/>
      <c r="K52" s="23"/>
    </row>
    <row r="53" spans="1:11" ht="15">
      <c r="A53" s="56"/>
      <c r="B53" s="55"/>
      <c r="C53" s="54"/>
      <c r="D53" s="54"/>
      <c r="E53" s="54"/>
      <c r="F53" s="53"/>
      <c r="G53" s="52"/>
      <c r="H53" s="51"/>
      <c r="I53" s="50"/>
      <c r="J53" s="50"/>
      <c r="K53" s="23"/>
    </row>
    <row r="54" spans="1:11" ht="15">
      <c r="A54" s="56"/>
      <c r="B54" s="55"/>
      <c r="C54" s="54"/>
      <c r="D54" s="54"/>
      <c r="E54" s="54"/>
      <c r="F54" s="53"/>
      <c r="G54" s="52"/>
      <c r="H54" s="51"/>
      <c r="I54" s="50"/>
      <c r="J54" s="50"/>
      <c r="K54" s="23"/>
    </row>
    <row r="55" spans="1:11" ht="139.5" customHeight="1">
      <c r="A55" s="49" t="s">
        <v>52</v>
      </c>
      <c r="B55" s="48" t="s">
        <v>51</v>
      </c>
      <c r="C55" s="46" t="s">
        <v>50</v>
      </c>
      <c r="D55" s="46" t="s">
        <v>49</v>
      </c>
      <c r="E55" s="45" t="s">
        <v>48</v>
      </c>
      <c r="F55" s="47" t="s">
        <v>47</v>
      </c>
      <c r="G55" s="47" t="s">
        <v>46</v>
      </c>
      <c r="H55" s="46" t="s">
        <v>45</v>
      </c>
      <c r="I55" s="45" t="s">
        <v>44</v>
      </c>
      <c r="J55" s="45" t="s">
        <v>43</v>
      </c>
      <c r="K55" s="23"/>
    </row>
    <row r="56" spans="1:11" ht="16.5" customHeight="1">
      <c r="A56" s="84" t="s">
        <v>42</v>
      </c>
      <c r="B56" s="85"/>
      <c r="C56" s="85"/>
      <c r="D56" s="85"/>
      <c r="E56" s="85"/>
      <c r="F56" s="85"/>
      <c r="G56" s="85"/>
      <c r="H56" s="85"/>
      <c r="I56" s="85"/>
      <c r="J56" s="86"/>
      <c r="K56" s="23"/>
    </row>
    <row r="57" spans="1:11" ht="16.5">
      <c r="A57" s="31" t="s">
        <v>41</v>
      </c>
      <c r="B57" s="32">
        <v>4</v>
      </c>
      <c r="C57" s="29" t="s">
        <v>4</v>
      </c>
      <c r="D57" s="27">
        <v>29</v>
      </c>
      <c r="E57" s="27">
        <v>10</v>
      </c>
      <c r="F57" s="27">
        <v>7</v>
      </c>
      <c r="G57" s="29">
        <v>12</v>
      </c>
      <c r="H57" s="27"/>
      <c r="I57" s="27">
        <f t="shared" ref="I57:I63" si="13">ROUND(E57/10,0)</f>
        <v>1</v>
      </c>
      <c r="J57" s="26">
        <f t="shared" ref="J57:J65" si="14">ROUND((F57+G57+H57)/10,0)</f>
        <v>2</v>
      </c>
      <c r="K57" s="23"/>
    </row>
    <row r="58" spans="1:11" ht="16.5">
      <c r="A58" s="41" t="s">
        <v>40</v>
      </c>
      <c r="B58" s="32">
        <v>3</v>
      </c>
      <c r="C58" s="29" t="s">
        <v>6</v>
      </c>
      <c r="D58" s="27">
        <v>25</v>
      </c>
      <c r="E58" s="27">
        <v>18</v>
      </c>
      <c r="F58" s="27">
        <v>3</v>
      </c>
      <c r="G58" s="29">
        <v>4</v>
      </c>
      <c r="H58" s="27"/>
      <c r="I58" s="27">
        <f t="shared" si="13"/>
        <v>2</v>
      </c>
      <c r="J58" s="26">
        <f t="shared" si="14"/>
        <v>1</v>
      </c>
      <c r="K58" s="3"/>
    </row>
    <row r="59" spans="1:11" ht="16.5">
      <c r="A59" s="31" t="s">
        <v>39</v>
      </c>
      <c r="B59" s="32">
        <v>3</v>
      </c>
      <c r="C59" s="29" t="s">
        <v>6</v>
      </c>
      <c r="D59" s="27">
        <v>18</v>
      </c>
      <c r="E59" s="27">
        <v>9</v>
      </c>
      <c r="F59" s="27">
        <v>3</v>
      </c>
      <c r="G59" s="27">
        <v>6</v>
      </c>
      <c r="H59" s="27"/>
      <c r="I59" s="27">
        <f t="shared" si="13"/>
        <v>1</v>
      </c>
      <c r="J59" s="26">
        <f t="shared" si="14"/>
        <v>1</v>
      </c>
      <c r="K59" s="23"/>
    </row>
    <row r="60" spans="1:11" ht="16.5">
      <c r="A60" s="31" t="s">
        <v>38</v>
      </c>
      <c r="B60" s="32">
        <v>4</v>
      </c>
      <c r="C60" s="29" t="s">
        <v>4</v>
      </c>
      <c r="D60" s="27">
        <v>27</v>
      </c>
      <c r="E60" s="27">
        <v>9</v>
      </c>
      <c r="F60" s="27">
        <v>6</v>
      </c>
      <c r="G60" s="27">
        <v>12</v>
      </c>
      <c r="H60" s="27"/>
      <c r="I60" s="27">
        <f t="shared" si="13"/>
        <v>1</v>
      </c>
      <c r="J60" s="26">
        <f t="shared" si="14"/>
        <v>2</v>
      </c>
      <c r="K60" s="23"/>
    </row>
    <row r="61" spans="1:11" ht="16.5">
      <c r="A61" s="31" t="s">
        <v>37</v>
      </c>
      <c r="B61" s="32">
        <v>2</v>
      </c>
      <c r="C61" s="29" t="s">
        <v>6</v>
      </c>
      <c r="D61" s="27">
        <v>20</v>
      </c>
      <c r="E61" s="27">
        <v>10</v>
      </c>
      <c r="F61" s="27">
        <v>4</v>
      </c>
      <c r="G61" s="29">
        <v>6</v>
      </c>
      <c r="H61" s="27"/>
      <c r="I61" s="27">
        <f t="shared" si="13"/>
        <v>1</v>
      </c>
      <c r="J61" s="26">
        <f t="shared" si="14"/>
        <v>1</v>
      </c>
      <c r="K61" s="23"/>
    </row>
    <row r="62" spans="1:11" ht="16.5">
      <c r="A62" s="31" t="s">
        <v>36</v>
      </c>
      <c r="B62" s="32">
        <v>4</v>
      </c>
      <c r="C62" s="29" t="s">
        <v>4</v>
      </c>
      <c r="D62" s="27">
        <v>27</v>
      </c>
      <c r="E62" s="27">
        <v>10</v>
      </c>
      <c r="F62" s="27">
        <v>6</v>
      </c>
      <c r="G62" s="29">
        <v>11</v>
      </c>
      <c r="H62" s="27"/>
      <c r="I62" s="27">
        <f t="shared" si="13"/>
        <v>1</v>
      </c>
      <c r="J62" s="26">
        <f t="shared" si="14"/>
        <v>2</v>
      </c>
      <c r="K62" s="23"/>
    </row>
    <row r="63" spans="1:11" ht="16.5">
      <c r="A63" s="31" t="s">
        <v>35</v>
      </c>
      <c r="B63" s="32">
        <v>3</v>
      </c>
      <c r="C63" s="29" t="s">
        <v>6</v>
      </c>
      <c r="D63" s="27">
        <v>27</v>
      </c>
      <c r="E63" s="27">
        <v>18</v>
      </c>
      <c r="F63" s="27">
        <v>3</v>
      </c>
      <c r="G63" s="29">
        <v>6</v>
      </c>
      <c r="H63" s="27"/>
      <c r="I63" s="27">
        <f t="shared" si="13"/>
        <v>2</v>
      </c>
      <c r="J63" s="26">
        <f t="shared" si="14"/>
        <v>1</v>
      </c>
      <c r="K63" s="23"/>
    </row>
    <row r="64" spans="1:11" ht="16.5">
      <c r="A64" s="31" t="s">
        <v>34</v>
      </c>
      <c r="B64" s="30">
        <v>2</v>
      </c>
      <c r="C64" s="27" t="s">
        <v>6</v>
      </c>
      <c r="D64" s="27">
        <v>18</v>
      </c>
      <c r="E64" s="27">
        <v>6</v>
      </c>
      <c r="F64" s="27">
        <v>4</v>
      </c>
      <c r="G64" s="29">
        <v>8</v>
      </c>
      <c r="H64" s="27"/>
      <c r="I64" s="43">
        <f>ROUND(E64/10,1)</f>
        <v>0.6</v>
      </c>
      <c r="J64" s="26">
        <f t="shared" si="14"/>
        <v>1</v>
      </c>
      <c r="K64" s="44"/>
    </row>
    <row r="65" spans="1:12" ht="16.5">
      <c r="A65" s="31" t="s">
        <v>33</v>
      </c>
      <c r="B65" s="30">
        <v>2</v>
      </c>
      <c r="C65" s="29" t="s">
        <v>6</v>
      </c>
      <c r="D65" s="27">
        <v>18</v>
      </c>
      <c r="E65" s="27">
        <v>6</v>
      </c>
      <c r="F65" s="27">
        <v>4</v>
      </c>
      <c r="G65" s="29">
        <v>8</v>
      </c>
      <c r="H65" s="27"/>
      <c r="I65" s="43">
        <f>ROUND(E65/10,1)</f>
        <v>0.6</v>
      </c>
      <c r="J65" s="26">
        <f t="shared" si="14"/>
        <v>1</v>
      </c>
      <c r="K65" s="23"/>
    </row>
    <row r="66" spans="1:12" ht="16.5">
      <c r="A66" s="25" t="s">
        <v>3</v>
      </c>
      <c r="B66" s="20">
        <f>SUM(B57:B65)</f>
        <v>27</v>
      </c>
      <c r="C66" s="24">
        <f>COUNTIF(C57:C65,"e")</f>
        <v>3</v>
      </c>
      <c r="D66" s="20">
        <f t="shared" ref="D66:J66" si="15">SUM(D57:D65)</f>
        <v>209</v>
      </c>
      <c r="E66" s="20">
        <f t="shared" si="15"/>
        <v>96</v>
      </c>
      <c r="F66" s="20">
        <f t="shared" si="15"/>
        <v>40</v>
      </c>
      <c r="G66" s="20">
        <f t="shared" si="15"/>
        <v>73</v>
      </c>
      <c r="H66" s="20">
        <f t="shared" si="15"/>
        <v>0</v>
      </c>
      <c r="I66" s="6">
        <f t="shared" si="15"/>
        <v>10.199999999999999</v>
      </c>
      <c r="J66" s="20">
        <f t="shared" si="15"/>
        <v>12</v>
      </c>
      <c r="K66" s="23"/>
    </row>
    <row r="67" spans="1:12" ht="16.5">
      <c r="A67" s="84" t="s">
        <v>32</v>
      </c>
      <c r="B67" s="85"/>
      <c r="C67" s="85"/>
      <c r="D67" s="85"/>
      <c r="E67" s="85"/>
      <c r="F67" s="85"/>
      <c r="G67" s="85"/>
      <c r="H67" s="85"/>
      <c r="I67" s="85"/>
      <c r="J67" s="86"/>
      <c r="K67" s="23"/>
    </row>
    <row r="68" spans="1:12" ht="16.5">
      <c r="A68" s="31" t="s">
        <v>31</v>
      </c>
      <c r="B68" s="30">
        <v>4</v>
      </c>
      <c r="C68" s="29" t="s">
        <v>4</v>
      </c>
      <c r="D68" s="27">
        <v>27</v>
      </c>
      <c r="E68" s="27">
        <v>14</v>
      </c>
      <c r="F68" s="27">
        <v>5</v>
      </c>
      <c r="G68" s="29">
        <v>8</v>
      </c>
      <c r="H68" s="27"/>
      <c r="I68" s="27">
        <f t="shared" ref="I68:I75" si="16">ROUND(E68/9,0)</f>
        <v>2</v>
      </c>
      <c r="J68" s="26">
        <f t="shared" ref="J68:J75" si="17">ROUND((F68+G68+H68)/9,0)</f>
        <v>1</v>
      </c>
      <c r="K68" s="23"/>
    </row>
    <row r="69" spans="1:12" ht="16.5">
      <c r="A69" s="31" t="s">
        <v>30</v>
      </c>
      <c r="B69" s="42">
        <v>4</v>
      </c>
      <c r="C69" s="29" t="s">
        <v>4</v>
      </c>
      <c r="D69" s="27">
        <v>27</v>
      </c>
      <c r="E69" s="27">
        <v>14</v>
      </c>
      <c r="F69" s="27">
        <v>5</v>
      </c>
      <c r="G69" s="29">
        <v>8</v>
      </c>
      <c r="I69" s="27">
        <f t="shared" si="16"/>
        <v>2</v>
      </c>
      <c r="J69" s="26">
        <f t="shared" si="17"/>
        <v>1</v>
      </c>
    </row>
    <row r="70" spans="1:12" ht="16.5">
      <c r="A70" s="31" t="s">
        <v>29</v>
      </c>
      <c r="B70" s="30">
        <v>2</v>
      </c>
      <c r="C70" s="29" t="s">
        <v>6</v>
      </c>
      <c r="D70" s="27">
        <v>18</v>
      </c>
      <c r="E70" s="27">
        <v>6</v>
      </c>
      <c r="F70" s="27">
        <v>4</v>
      </c>
      <c r="G70" s="29">
        <v>8</v>
      </c>
      <c r="H70" s="27"/>
      <c r="I70" s="27">
        <f t="shared" si="16"/>
        <v>1</v>
      </c>
      <c r="J70" s="26">
        <f t="shared" si="17"/>
        <v>1</v>
      </c>
      <c r="K70" s="23"/>
    </row>
    <row r="71" spans="1:12" s="37" customFormat="1" ht="16.5" customHeight="1">
      <c r="A71" s="41" t="s">
        <v>28</v>
      </c>
      <c r="B71" s="40">
        <v>3</v>
      </c>
      <c r="C71" s="39" t="s">
        <v>6</v>
      </c>
      <c r="D71" s="38">
        <v>27</v>
      </c>
      <c r="E71" s="27">
        <v>9</v>
      </c>
      <c r="F71" s="27">
        <v>6</v>
      </c>
      <c r="G71" s="29">
        <v>12</v>
      </c>
      <c r="H71" s="38"/>
      <c r="I71" s="27">
        <f t="shared" si="16"/>
        <v>1</v>
      </c>
      <c r="J71" s="26">
        <f t="shared" si="17"/>
        <v>2</v>
      </c>
      <c r="K71" s="18"/>
    </row>
    <row r="72" spans="1:12" ht="16.5">
      <c r="A72" s="31" t="s">
        <v>27</v>
      </c>
      <c r="B72" s="30">
        <v>4</v>
      </c>
      <c r="C72" s="29" t="s">
        <v>6</v>
      </c>
      <c r="D72" s="27">
        <v>27</v>
      </c>
      <c r="E72" s="27">
        <v>9</v>
      </c>
      <c r="F72" s="27">
        <v>6</v>
      </c>
      <c r="G72" s="29">
        <v>12</v>
      </c>
      <c r="H72" s="27"/>
      <c r="I72" s="27">
        <f t="shared" si="16"/>
        <v>1</v>
      </c>
      <c r="J72" s="26">
        <f t="shared" si="17"/>
        <v>2</v>
      </c>
      <c r="K72" s="18"/>
    </row>
    <row r="73" spans="1:12" ht="16.5">
      <c r="A73" s="35" t="s">
        <v>26</v>
      </c>
      <c r="B73" s="30">
        <v>4</v>
      </c>
      <c r="C73" s="29" t="s">
        <v>4</v>
      </c>
      <c r="D73" s="27">
        <v>27</v>
      </c>
      <c r="E73" s="27">
        <v>14</v>
      </c>
      <c r="F73" s="27">
        <v>5</v>
      </c>
      <c r="G73" s="29">
        <v>8</v>
      </c>
      <c r="H73" s="27"/>
      <c r="I73" s="27">
        <f t="shared" si="16"/>
        <v>2</v>
      </c>
      <c r="J73" s="26">
        <f t="shared" si="17"/>
        <v>1</v>
      </c>
      <c r="K73" s="23"/>
    </row>
    <row r="74" spans="1:12" ht="16.5">
      <c r="A74" s="31" t="s">
        <v>25</v>
      </c>
      <c r="B74" s="30">
        <v>4</v>
      </c>
      <c r="C74" s="29" t="s">
        <v>6</v>
      </c>
      <c r="D74" s="27">
        <v>27</v>
      </c>
      <c r="E74" s="27">
        <v>9</v>
      </c>
      <c r="F74" s="27">
        <v>6</v>
      </c>
      <c r="G74" s="29">
        <v>12</v>
      </c>
      <c r="H74" s="27"/>
      <c r="I74" s="27">
        <f t="shared" si="16"/>
        <v>1</v>
      </c>
      <c r="J74" s="26">
        <f t="shared" si="17"/>
        <v>2</v>
      </c>
      <c r="K74" s="18"/>
    </row>
    <row r="75" spans="1:12" ht="16.5">
      <c r="A75" s="31" t="s">
        <v>24</v>
      </c>
      <c r="B75" s="30">
        <v>6</v>
      </c>
      <c r="C75" s="29" t="s">
        <v>4</v>
      </c>
      <c r="D75" s="27"/>
      <c r="E75" s="27"/>
      <c r="F75" s="27"/>
      <c r="G75" s="29"/>
      <c r="H75" s="27"/>
      <c r="I75" s="27">
        <f t="shared" si="16"/>
        <v>0</v>
      </c>
      <c r="J75" s="26">
        <f t="shared" si="17"/>
        <v>0</v>
      </c>
      <c r="K75" s="36"/>
    </row>
    <row r="76" spans="1:12" ht="16.5">
      <c r="A76" s="25" t="s">
        <v>3</v>
      </c>
      <c r="B76" s="20">
        <f>SUM(B68:B75)</f>
        <v>31</v>
      </c>
      <c r="C76" s="24">
        <f>COUNTIF(C68:C75,"e")</f>
        <v>4</v>
      </c>
      <c r="D76" s="20">
        <f t="shared" ref="D76:J76" si="18">SUM(D68:D75)</f>
        <v>180</v>
      </c>
      <c r="E76" s="20">
        <f t="shared" si="18"/>
        <v>75</v>
      </c>
      <c r="F76" s="20">
        <f t="shared" si="18"/>
        <v>37</v>
      </c>
      <c r="G76" s="20">
        <f t="shared" si="18"/>
        <v>68</v>
      </c>
      <c r="H76" s="20">
        <f t="shared" si="18"/>
        <v>0</v>
      </c>
      <c r="I76" s="20">
        <f t="shared" si="18"/>
        <v>10</v>
      </c>
      <c r="J76" s="20">
        <f t="shared" si="18"/>
        <v>10</v>
      </c>
      <c r="K76" s="23"/>
    </row>
    <row r="77" spans="1:12" ht="16.5">
      <c r="A77" s="84" t="s">
        <v>23</v>
      </c>
      <c r="B77" s="85"/>
      <c r="C77" s="85"/>
      <c r="D77" s="85"/>
      <c r="E77" s="85"/>
      <c r="F77" s="85"/>
      <c r="G77" s="85"/>
      <c r="H77" s="85"/>
      <c r="I77" s="85"/>
      <c r="J77" s="86"/>
      <c r="K77" s="23"/>
    </row>
    <row r="78" spans="1:12" ht="16.5">
      <c r="A78" s="31" t="s">
        <v>22</v>
      </c>
      <c r="B78" s="30">
        <v>3</v>
      </c>
      <c r="C78" s="29" t="s">
        <v>4</v>
      </c>
      <c r="D78" s="27">
        <v>27</v>
      </c>
      <c r="E78" s="27">
        <v>14</v>
      </c>
      <c r="F78" s="27">
        <v>5</v>
      </c>
      <c r="G78" s="29">
        <v>8</v>
      </c>
      <c r="H78" s="27"/>
      <c r="I78" s="27">
        <f t="shared" ref="I78:I85" si="19">ROUND(E78/10,0)</f>
        <v>1</v>
      </c>
      <c r="J78" s="26">
        <f t="shared" ref="J78:J85" si="20">ROUND((F78+G78+H78)/10,0)</f>
        <v>1</v>
      </c>
      <c r="K78" s="3"/>
    </row>
    <row r="79" spans="1:12" ht="16.5">
      <c r="A79" s="35" t="s">
        <v>21</v>
      </c>
      <c r="B79" s="30">
        <v>3</v>
      </c>
      <c r="C79" s="29" t="s">
        <v>6</v>
      </c>
      <c r="D79" s="27">
        <v>22</v>
      </c>
      <c r="E79" s="27">
        <v>8</v>
      </c>
      <c r="F79" s="27">
        <v>5</v>
      </c>
      <c r="G79" s="29">
        <v>9</v>
      </c>
      <c r="H79" s="27"/>
      <c r="I79" s="27">
        <f t="shared" si="19"/>
        <v>1</v>
      </c>
      <c r="J79" s="26">
        <f t="shared" si="20"/>
        <v>1</v>
      </c>
      <c r="K79" s="33"/>
    </row>
    <row r="80" spans="1:12" ht="16.5">
      <c r="A80" s="31" t="s">
        <v>20</v>
      </c>
      <c r="B80" s="30">
        <v>3</v>
      </c>
      <c r="C80" s="29" t="s">
        <v>6</v>
      </c>
      <c r="D80" s="27">
        <v>30</v>
      </c>
      <c r="E80" s="27">
        <v>14</v>
      </c>
      <c r="F80" s="27">
        <v>6</v>
      </c>
      <c r="G80" s="29">
        <v>10</v>
      </c>
      <c r="H80" s="27"/>
      <c r="I80" s="27">
        <f t="shared" si="19"/>
        <v>1</v>
      </c>
      <c r="J80" s="26">
        <f t="shared" si="20"/>
        <v>2</v>
      </c>
      <c r="K80" s="33"/>
      <c r="L80" s="2"/>
    </row>
    <row r="81" spans="1:11" ht="16.5">
      <c r="A81" s="31" t="s">
        <v>19</v>
      </c>
      <c r="B81" s="30">
        <v>4</v>
      </c>
      <c r="C81" s="29" t="s">
        <v>4</v>
      </c>
      <c r="D81" s="27">
        <v>27</v>
      </c>
      <c r="E81" s="27">
        <v>12</v>
      </c>
      <c r="F81" s="27">
        <v>5</v>
      </c>
      <c r="G81" s="29">
        <v>10</v>
      </c>
      <c r="H81" s="27"/>
      <c r="I81" s="27">
        <f t="shared" si="19"/>
        <v>1</v>
      </c>
      <c r="J81" s="26">
        <f t="shared" si="20"/>
        <v>2</v>
      </c>
      <c r="K81" s="3"/>
    </row>
    <row r="82" spans="1:11" ht="16.5">
      <c r="A82" s="31" t="s">
        <v>18</v>
      </c>
      <c r="B82" s="30">
        <v>3</v>
      </c>
      <c r="C82" s="29" t="s">
        <v>6</v>
      </c>
      <c r="D82" s="27">
        <v>27</v>
      </c>
      <c r="E82" s="27">
        <v>10</v>
      </c>
      <c r="F82" s="27">
        <v>6</v>
      </c>
      <c r="G82" s="29">
        <v>11</v>
      </c>
      <c r="H82" s="27"/>
      <c r="I82" s="27">
        <f t="shared" si="19"/>
        <v>1</v>
      </c>
      <c r="J82" s="26">
        <f t="shared" si="20"/>
        <v>2</v>
      </c>
      <c r="K82" s="18"/>
    </row>
    <row r="83" spans="1:11" ht="16.5">
      <c r="A83" s="31" t="s">
        <v>17</v>
      </c>
      <c r="B83" s="30">
        <v>4</v>
      </c>
      <c r="C83" s="29" t="s">
        <v>4</v>
      </c>
      <c r="D83" s="27">
        <v>27</v>
      </c>
      <c r="E83" s="27">
        <v>10</v>
      </c>
      <c r="F83" s="27">
        <v>6</v>
      </c>
      <c r="G83" s="29">
        <v>11</v>
      </c>
      <c r="H83" s="27"/>
      <c r="I83" s="27">
        <f t="shared" si="19"/>
        <v>1</v>
      </c>
      <c r="J83" s="26">
        <f t="shared" si="20"/>
        <v>2</v>
      </c>
      <c r="K83" s="18"/>
    </row>
    <row r="84" spans="1:11" ht="16.5">
      <c r="A84" s="31" t="s">
        <v>16</v>
      </c>
      <c r="B84" s="30">
        <v>2</v>
      </c>
      <c r="C84" s="29" t="s">
        <v>6</v>
      </c>
      <c r="D84" s="27">
        <v>28</v>
      </c>
      <c r="E84" s="27">
        <v>10</v>
      </c>
      <c r="F84" s="27">
        <v>6</v>
      </c>
      <c r="G84" s="29">
        <v>12</v>
      </c>
      <c r="H84" s="27"/>
      <c r="I84" s="27">
        <f t="shared" si="19"/>
        <v>1</v>
      </c>
      <c r="J84" s="26">
        <f t="shared" si="20"/>
        <v>2</v>
      </c>
      <c r="K84" s="18"/>
    </row>
    <row r="85" spans="1:11" ht="16.5">
      <c r="A85" s="34" t="s">
        <v>15</v>
      </c>
      <c r="B85" s="32">
        <v>1</v>
      </c>
      <c r="C85" s="29" t="s">
        <v>6</v>
      </c>
      <c r="D85" s="27">
        <v>9</v>
      </c>
      <c r="E85" s="27"/>
      <c r="F85" s="27"/>
      <c r="G85" s="29">
        <v>9</v>
      </c>
      <c r="H85" s="28"/>
      <c r="I85" s="27">
        <f t="shared" si="19"/>
        <v>0</v>
      </c>
      <c r="J85" s="26">
        <f t="shared" si="20"/>
        <v>1</v>
      </c>
      <c r="K85" s="3"/>
    </row>
    <row r="86" spans="1:11" ht="16.5">
      <c r="A86" s="25" t="s">
        <v>3</v>
      </c>
      <c r="B86" s="20">
        <f>SUM(B78:B85)</f>
        <v>23</v>
      </c>
      <c r="C86" s="24">
        <f>COUNTIF(C78:C85,"e")</f>
        <v>3</v>
      </c>
      <c r="D86" s="20">
        <f t="shared" ref="D86:J86" si="21">SUM(D78:D85)</f>
        <v>197</v>
      </c>
      <c r="E86" s="20">
        <f t="shared" si="21"/>
        <v>78</v>
      </c>
      <c r="F86" s="20">
        <f t="shared" si="21"/>
        <v>39</v>
      </c>
      <c r="G86" s="20">
        <f t="shared" si="21"/>
        <v>80</v>
      </c>
      <c r="H86" s="20">
        <f t="shared" si="21"/>
        <v>0</v>
      </c>
      <c r="I86" s="20">
        <f t="shared" si="21"/>
        <v>7</v>
      </c>
      <c r="J86" s="20">
        <f t="shared" si="21"/>
        <v>13</v>
      </c>
      <c r="K86" s="23"/>
    </row>
    <row r="87" spans="1:11" ht="16.5">
      <c r="A87" s="84" t="s">
        <v>14</v>
      </c>
      <c r="B87" s="85"/>
      <c r="C87" s="85"/>
      <c r="D87" s="85"/>
      <c r="E87" s="85"/>
      <c r="F87" s="85"/>
      <c r="G87" s="85"/>
      <c r="H87" s="85"/>
      <c r="I87" s="85"/>
      <c r="J87" s="86"/>
      <c r="K87" s="23"/>
    </row>
    <row r="88" spans="1:11" s="18" customFormat="1" ht="16.5">
      <c r="A88" s="31" t="s">
        <v>13</v>
      </c>
      <c r="B88" s="30">
        <v>3</v>
      </c>
      <c r="C88" s="29" t="s">
        <v>6</v>
      </c>
      <c r="D88" s="27">
        <v>27</v>
      </c>
      <c r="E88" s="27">
        <v>9</v>
      </c>
      <c r="F88" s="27">
        <v>6</v>
      </c>
      <c r="G88" s="29">
        <v>12</v>
      </c>
      <c r="H88" s="27"/>
      <c r="I88" s="27">
        <f t="shared" ref="I88:I95" si="22">ROUND(E88/8,0)</f>
        <v>1</v>
      </c>
      <c r="J88" s="26">
        <f t="shared" ref="J88:J95" si="23">ROUND((F88+G88+H88)/8,0)</f>
        <v>2</v>
      </c>
    </row>
    <row r="89" spans="1:11" s="18" customFormat="1" ht="16.5">
      <c r="A89" s="31" t="s">
        <v>12</v>
      </c>
      <c r="B89" s="30">
        <v>3</v>
      </c>
      <c r="C89" s="29" t="s">
        <v>6</v>
      </c>
      <c r="D89" s="27">
        <v>15</v>
      </c>
      <c r="E89" s="27">
        <v>7</v>
      </c>
      <c r="F89" s="27">
        <v>3</v>
      </c>
      <c r="G89" s="29">
        <v>5</v>
      </c>
      <c r="H89" s="27"/>
      <c r="I89" s="27">
        <f t="shared" si="22"/>
        <v>1</v>
      </c>
      <c r="J89" s="26">
        <f t="shared" si="23"/>
        <v>1</v>
      </c>
      <c r="K89" s="33"/>
    </row>
    <row r="90" spans="1:11" s="18" customFormat="1" ht="16.5">
      <c r="A90" s="31" t="s">
        <v>11</v>
      </c>
      <c r="B90" s="30">
        <v>2</v>
      </c>
      <c r="C90" s="29" t="s">
        <v>6</v>
      </c>
      <c r="D90" s="27">
        <v>20</v>
      </c>
      <c r="E90" s="27">
        <v>7</v>
      </c>
      <c r="F90" s="27">
        <v>5</v>
      </c>
      <c r="G90" s="29">
        <v>8</v>
      </c>
      <c r="H90" s="27"/>
      <c r="I90" s="27">
        <f t="shared" si="22"/>
        <v>1</v>
      </c>
      <c r="J90" s="26">
        <f t="shared" si="23"/>
        <v>2</v>
      </c>
    </row>
    <row r="91" spans="1:11" ht="16.5">
      <c r="A91" s="31" t="s">
        <v>10</v>
      </c>
      <c r="B91" s="30">
        <v>4</v>
      </c>
      <c r="C91" s="29" t="s">
        <v>4</v>
      </c>
      <c r="D91" s="27">
        <v>28</v>
      </c>
      <c r="E91" s="27">
        <v>10</v>
      </c>
      <c r="F91" s="27">
        <v>6</v>
      </c>
      <c r="G91" s="29">
        <v>12</v>
      </c>
      <c r="H91" s="27"/>
      <c r="I91" s="27">
        <f t="shared" si="22"/>
        <v>1</v>
      </c>
      <c r="J91" s="26">
        <f t="shared" si="23"/>
        <v>2</v>
      </c>
      <c r="K91" s="3"/>
    </row>
    <row r="92" spans="1:11" ht="16.5">
      <c r="A92" s="31" t="s">
        <v>9</v>
      </c>
      <c r="B92" s="30">
        <v>3</v>
      </c>
      <c r="C92" s="29" t="s">
        <v>6</v>
      </c>
      <c r="D92" s="27">
        <v>27</v>
      </c>
      <c r="E92" s="27">
        <v>9</v>
      </c>
      <c r="F92" s="27">
        <v>6</v>
      </c>
      <c r="G92" s="29">
        <v>12</v>
      </c>
      <c r="H92" s="27"/>
      <c r="I92" s="27">
        <f t="shared" si="22"/>
        <v>1</v>
      </c>
      <c r="J92" s="26">
        <f t="shared" si="23"/>
        <v>2</v>
      </c>
      <c r="K92" s="18"/>
    </row>
    <row r="93" spans="1:11" ht="16.5">
      <c r="A93" s="31" t="s">
        <v>8</v>
      </c>
      <c r="B93" s="30">
        <v>3</v>
      </c>
      <c r="C93" s="29" t="s">
        <v>6</v>
      </c>
      <c r="D93" s="27">
        <v>27</v>
      </c>
      <c r="E93" s="27">
        <v>9</v>
      </c>
      <c r="F93" s="27">
        <v>6</v>
      </c>
      <c r="G93" s="29">
        <v>12</v>
      </c>
      <c r="H93" s="27"/>
      <c r="I93" s="27">
        <f t="shared" si="22"/>
        <v>1</v>
      </c>
      <c r="J93" s="26">
        <f t="shared" si="23"/>
        <v>2</v>
      </c>
      <c r="K93" s="18"/>
    </row>
    <row r="94" spans="1:11" ht="16.5">
      <c r="A94" s="31" t="s">
        <v>7</v>
      </c>
      <c r="B94" s="32">
        <v>2</v>
      </c>
      <c r="C94" s="29" t="s">
        <v>6</v>
      </c>
      <c r="D94" s="27">
        <v>18</v>
      </c>
      <c r="E94" s="27"/>
      <c r="F94" s="27"/>
      <c r="G94" s="27">
        <v>18</v>
      </c>
      <c r="H94" s="28"/>
      <c r="I94" s="27">
        <f t="shared" si="22"/>
        <v>0</v>
      </c>
      <c r="J94" s="26">
        <f t="shared" si="23"/>
        <v>2</v>
      </c>
      <c r="K94" s="3"/>
    </row>
    <row r="95" spans="1:11" ht="16.5">
      <c r="A95" s="31" t="s">
        <v>5</v>
      </c>
      <c r="B95" s="30">
        <v>8</v>
      </c>
      <c r="C95" s="29" t="s">
        <v>4</v>
      </c>
      <c r="D95" s="27"/>
      <c r="E95" s="27"/>
      <c r="F95" s="27"/>
      <c r="G95" s="27"/>
      <c r="H95" s="28"/>
      <c r="I95" s="27">
        <f t="shared" si="22"/>
        <v>0</v>
      </c>
      <c r="J95" s="26">
        <f t="shared" si="23"/>
        <v>0</v>
      </c>
      <c r="K95" s="3"/>
    </row>
    <row r="96" spans="1:11" s="18" customFormat="1" ht="16.5">
      <c r="A96" s="25" t="s">
        <v>3</v>
      </c>
      <c r="B96" s="20">
        <f>SUM(B88:B95)</f>
        <v>28</v>
      </c>
      <c r="C96" s="24">
        <f>COUNTIF(C88:C95,"e")</f>
        <v>2</v>
      </c>
      <c r="D96" s="20">
        <f t="shared" ref="D96:J96" si="24">SUM(D88:D95)</f>
        <v>162</v>
      </c>
      <c r="E96" s="20">
        <f t="shared" si="24"/>
        <v>51</v>
      </c>
      <c r="F96" s="20">
        <f t="shared" si="24"/>
        <v>32</v>
      </c>
      <c r="G96" s="20">
        <f t="shared" si="24"/>
        <v>79</v>
      </c>
      <c r="H96" s="20">
        <f t="shared" si="24"/>
        <v>0</v>
      </c>
      <c r="I96" s="20">
        <f t="shared" si="24"/>
        <v>6</v>
      </c>
      <c r="J96" s="20">
        <f t="shared" si="24"/>
        <v>13</v>
      </c>
      <c r="K96" s="23"/>
    </row>
    <row r="97" spans="1:11" s="18" customFormat="1" ht="16.5">
      <c r="A97" s="22" t="s">
        <v>2</v>
      </c>
      <c r="B97" s="20">
        <f t="shared" ref="B97:H97" si="25">B66+B76+B86+B96</f>
        <v>109</v>
      </c>
      <c r="C97" s="21">
        <f t="shared" si="25"/>
        <v>12</v>
      </c>
      <c r="D97" s="21">
        <f t="shared" si="25"/>
        <v>748</v>
      </c>
      <c r="E97" s="20">
        <f t="shared" si="25"/>
        <v>300</v>
      </c>
      <c r="F97" s="20">
        <f t="shared" si="25"/>
        <v>148</v>
      </c>
      <c r="G97" s="20">
        <f t="shared" si="25"/>
        <v>300</v>
      </c>
      <c r="H97" s="20">
        <f t="shared" si="25"/>
        <v>0</v>
      </c>
      <c r="I97" s="9"/>
      <c r="J97" s="19"/>
      <c r="K97" s="3"/>
    </row>
    <row r="98" spans="1:11" ht="16.5">
      <c r="A98" s="17" t="s">
        <v>1</v>
      </c>
      <c r="B98" s="16">
        <f t="shared" ref="B98:H98" si="26">B42+B97</f>
        <v>210</v>
      </c>
      <c r="C98" s="15">
        <f t="shared" si="26"/>
        <v>24</v>
      </c>
      <c r="D98" s="15">
        <f t="shared" si="26"/>
        <v>1440</v>
      </c>
      <c r="E98" s="14">
        <f t="shared" si="26"/>
        <v>588</v>
      </c>
      <c r="F98" s="13">
        <f t="shared" si="26"/>
        <v>280</v>
      </c>
      <c r="G98" s="13">
        <f t="shared" si="26"/>
        <v>572</v>
      </c>
      <c r="H98" s="13">
        <f t="shared" si="26"/>
        <v>0</v>
      </c>
      <c r="I98" s="12"/>
      <c r="J98" s="12"/>
      <c r="K98" s="3"/>
    </row>
    <row r="99" spans="1:11" ht="16.5">
      <c r="A99" s="11" t="s">
        <v>0</v>
      </c>
      <c r="B99" s="10"/>
      <c r="C99" s="9"/>
      <c r="D99" s="9"/>
      <c r="E99" s="8">
        <f>(E98/D98)*100</f>
        <v>40.833333333333336</v>
      </c>
      <c r="F99" s="7">
        <f>(F98/D98)*100</f>
        <v>19.444444444444446</v>
      </c>
      <c r="G99" s="6">
        <f>(G98/D98)*100</f>
        <v>39.722222222222221</v>
      </c>
      <c r="H99" s="6">
        <f>(H98/D98)*100</f>
        <v>0</v>
      </c>
      <c r="I99" s="5"/>
      <c r="J99" s="4"/>
      <c r="K99" s="3"/>
    </row>
    <row r="100" spans="1:11">
      <c r="D100" s="2"/>
    </row>
    <row r="101" spans="1:11" ht="11.25" customHeight="1"/>
  </sheetData>
  <mergeCells count="7">
    <mergeCell ref="A87:J87"/>
    <mergeCell ref="A77:J77"/>
    <mergeCell ref="A1:J1"/>
    <mergeCell ref="A2:J2"/>
    <mergeCell ref="A56:J56"/>
    <mergeCell ref="A67:J67"/>
    <mergeCell ref="A4:J4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OZEiE I st. niest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CIBI</dc:creator>
  <cp:lastModifiedBy>Stanislaw</cp:lastModifiedBy>
  <dcterms:created xsi:type="dcterms:W3CDTF">2020-05-15T09:02:51Z</dcterms:created>
  <dcterms:modified xsi:type="dcterms:W3CDTF">2021-03-30T11:56:37Z</dcterms:modified>
</cp:coreProperties>
</file>