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IPS niest 4 sem II st" sheetId="1" r:id="rId1"/>
  </sheets>
  <definedNames>
    <definedName name="_xlnm.Print_Area" localSheetId="0">'IPS niest 4 sem II st'!$A$1:$J$44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/>
  <c r="J6"/>
  <c r="I7"/>
  <c r="J7"/>
  <c r="I8"/>
  <c r="J8"/>
  <c r="I9"/>
  <c r="J9"/>
  <c r="I10"/>
  <c r="J10"/>
  <c r="I11"/>
  <c r="J11"/>
  <c r="I12"/>
  <c r="J12"/>
  <c r="B13"/>
  <c r="B39" s="1"/>
  <c r="C13"/>
  <c r="D13"/>
  <c r="E13"/>
  <c r="F13"/>
  <c r="F39" s="1"/>
  <c r="G13"/>
  <c r="G39" s="1"/>
  <c r="G40" s="1"/>
  <c r="H13"/>
  <c r="I13"/>
  <c r="I15"/>
  <c r="J15"/>
  <c r="I16"/>
  <c r="J16"/>
  <c r="I17"/>
  <c r="J17"/>
  <c r="I18"/>
  <c r="J18"/>
  <c r="I19"/>
  <c r="J19"/>
  <c r="I20"/>
  <c r="J20"/>
  <c r="I21"/>
  <c r="J21"/>
  <c r="B22"/>
  <c r="C22"/>
  <c r="D22"/>
  <c r="D39" s="1"/>
  <c r="E22"/>
  <c r="F22"/>
  <c r="G22"/>
  <c r="J22" s="1"/>
  <c r="H22"/>
  <c r="H30" s="1"/>
  <c r="H38" s="1"/>
  <c r="I22"/>
  <c r="I24"/>
  <c r="J24"/>
  <c r="I25"/>
  <c r="J25"/>
  <c r="I26"/>
  <c r="J26"/>
  <c r="D27"/>
  <c r="I27"/>
  <c r="J27"/>
  <c r="D28"/>
  <c r="D30" s="1"/>
  <c r="I28"/>
  <c r="J28"/>
  <c r="I29"/>
  <c r="J29"/>
  <c r="B30"/>
  <c r="C30"/>
  <c r="C38" s="1"/>
  <c r="E30"/>
  <c r="E38" s="1"/>
  <c r="E39" s="1"/>
  <c r="F30"/>
  <c r="G30"/>
  <c r="I32"/>
  <c r="J32"/>
  <c r="I33"/>
  <c r="I38" s="1"/>
  <c r="J33"/>
  <c r="I34"/>
  <c r="J34"/>
  <c r="I35"/>
  <c r="J35"/>
  <c r="I36"/>
  <c r="J36"/>
  <c r="B38"/>
  <c r="D38"/>
  <c r="F38"/>
  <c r="G38"/>
  <c r="J38"/>
  <c r="J30" l="1"/>
  <c r="F40"/>
  <c r="C39"/>
  <c r="E40"/>
  <c r="J13"/>
  <c r="I30"/>
  <c r="H39"/>
  <c r="H40" s="1"/>
</calcChain>
</file>

<file path=xl/sharedStrings.xml><?xml version="1.0" encoding="utf-8"?>
<sst xmlns="http://schemas.openxmlformats.org/spreadsheetml/2006/main" count="75" uniqueCount="48">
  <si>
    <t>liczba zjazdów w semestrze 7 lub 8</t>
  </si>
  <si>
    <t>Udział procentowy [%]</t>
  </si>
  <si>
    <t>Ogółem godzin w semestrach 1 - 4</t>
  </si>
  <si>
    <t xml:space="preserve">Σ   </t>
  </si>
  <si>
    <t>e</t>
  </si>
  <si>
    <t>z</t>
  </si>
  <si>
    <t>Seminarium dyplomowe 2</t>
  </si>
  <si>
    <t>Przemiot specjalistyczny do wyboru 2 - blok b</t>
  </si>
  <si>
    <t>Przemiot specjalistyczny do wyboru 1 -blok b</t>
  </si>
  <si>
    <t>Właściwości fizyczne żywności</t>
  </si>
  <si>
    <t xml:space="preserve">Narzędzia decyzyjne w inżynierii żywności </t>
  </si>
  <si>
    <t>SEMESTR  IV  - 7 zjazdów</t>
  </si>
  <si>
    <t>Seminarium dyplomowe 1</t>
  </si>
  <si>
    <t>Przemiot specjalistyczny do wyboru 2 - blok a</t>
  </si>
  <si>
    <t>Przemiot specjalistyczny do wyboru 1 -blok a</t>
  </si>
  <si>
    <t xml:space="preserve">Systemy sterowania procesami </t>
  </si>
  <si>
    <t xml:space="preserve">Zagrożenia w produkcji żywności </t>
  </si>
  <si>
    <t xml:space="preserve">Monitorowanie produkcji żywności </t>
  </si>
  <si>
    <t>SEMESTR III  - 8 zjazdów</t>
  </si>
  <si>
    <t xml:space="preserve">Inżynieria produkcji przetworów zbożowych </t>
  </si>
  <si>
    <t xml:space="preserve">Inżynieria produkcji pasz </t>
  </si>
  <si>
    <t xml:space="preserve">Inżynieria przetwarzania ziół i przypraw </t>
  </si>
  <si>
    <t>Przedmiot humanistyczny III (Wiedza o nauce, Zarządzanie marką i informacją)</t>
  </si>
  <si>
    <t xml:space="preserve">Inżynieria gastronomiczna i utrwalanie żywności </t>
  </si>
  <si>
    <t xml:space="preserve">Szczegółowe inżynierie chłodnicze w produkcji żywności </t>
  </si>
  <si>
    <t>Przedmiot humanistyczny II (Ekonomika przemysłu spożywczego, Lublin miasto w którym studiuję)</t>
  </si>
  <si>
    <t>SEMESTR II  - 8 zjazdów</t>
  </si>
  <si>
    <t xml:space="preserve">Przechowalnictwo chłodnicze </t>
  </si>
  <si>
    <t xml:space="preserve">Komputerowe wspomaganie obliczeń inżynierskich </t>
  </si>
  <si>
    <t>Przedmiot humanistyczny I (Kulturowe i religijne uwarunkowania produkcji żywności, Etyczne uwarunkowania produkcji żywności,Planowanie kariery i podstawy wiedzy o rynku pracy)</t>
  </si>
  <si>
    <t xml:space="preserve">Zanieczyszczenia żywności </t>
  </si>
  <si>
    <t xml:space="preserve">Technika ekstruzji </t>
  </si>
  <si>
    <t xml:space="preserve">Statystyka i doświadczalnictwo </t>
  </si>
  <si>
    <t>Język obcy 1</t>
  </si>
  <si>
    <t>SEMESTR I  - 8 zjazdów</t>
  </si>
  <si>
    <t>Ćwiczeń na jeden zjazd</t>
  </si>
  <si>
    <t>Wykładów na jeden zjazd</t>
  </si>
  <si>
    <t>Ćw.Ter.</t>
  </si>
  <si>
    <t>Ćw.Lab.</t>
  </si>
  <si>
    <t>Ćw.Aud.</t>
  </si>
  <si>
    <t>Wykłady</t>
  </si>
  <si>
    <t>Godziny ogółem</t>
  </si>
  <si>
    <t>Forma zal.</t>
  </si>
  <si>
    <t>ECTS</t>
  </si>
  <si>
    <t>Przedmiot</t>
  </si>
  <si>
    <t>WYDZIAŁ INŻYNIERII PRODUKCJI</t>
  </si>
  <si>
    <t xml:space="preserve">Kierunek Inżynieria Przemysłu Spożywczego, studia niestacjonarne drugiego stopnia.  Plan studiów zgodny z Uchwałą nr 74/2018-2019 Senatu UP w Lublinie z dnia 24 maja 2019 r. Obowiązuje dla naboru 2021/2022. 
 </t>
  </si>
  <si>
    <t>Praca magisterska i egzamin dyplomowy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</si>
</sst>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.00&quot; zł&quot;_-;\-* #,##0.00&quot; zł&quot;_-;_-* \-??&quot; zł&quot;_-;_-@_-"/>
  </numFmts>
  <fonts count="27">
    <font>
      <sz val="10"/>
      <name val="Arial"/>
      <charset val="238"/>
    </font>
    <font>
      <sz val="10"/>
      <name val="Arial"/>
      <family val="2"/>
      <charset val="238"/>
    </font>
    <font>
      <b/>
      <sz val="9"/>
      <color indexed="8"/>
      <name val="Arial Narrow"/>
      <family val="2"/>
      <charset val="238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color indexed="12"/>
      <name val="Arial Narrow"/>
      <family val="2"/>
      <charset val="238"/>
    </font>
    <font>
      <b/>
      <sz val="10"/>
      <name val="Arial"/>
      <family val="2"/>
      <charset val="238"/>
    </font>
    <font>
      <sz val="6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9"/>
      <color indexed="10"/>
      <name val="Arial"/>
      <family val="2"/>
      <charset val="238"/>
    </font>
    <font>
      <sz val="9"/>
      <color indexed="12"/>
      <name val="Arial Narrow"/>
      <family val="2"/>
      <charset val="238"/>
    </font>
    <font>
      <sz val="9"/>
      <color indexed="8"/>
      <name val="Arial"/>
      <family val="2"/>
      <charset val="238"/>
    </font>
    <font>
      <sz val="12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2"/>
      <name val="Arial Narrow"/>
      <family val="2"/>
      <charset val="238"/>
    </font>
    <font>
      <b/>
      <sz val="12"/>
      <color indexed="10"/>
      <name val="Arial Narrow"/>
      <family val="2"/>
      <charset val="238"/>
    </font>
    <font>
      <b/>
      <sz val="12"/>
      <color indexed="10"/>
      <name val="Arial"/>
      <family val="2"/>
      <charset val="238"/>
    </font>
    <font>
      <sz val="12"/>
      <color indexed="12"/>
      <name val="Arial Narrow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b/>
      <sz val="12"/>
      <color indexed="8"/>
      <name val="Arial Narrow"/>
      <family val="2"/>
      <charset val="238"/>
    </font>
    <font>
      <sz val="12"/>
      <name val="Arial Narrow"/>
      <family val="2"/>
      <charset val="238"/>
    </font>
    <font>
      <sz val="12"/>
      <color indexed="8"/>
      <name val="Arial Narrow"/>
      <family val="2"/>
      <charset val="238"/>
    </font>
    <font>
      <sz val="11"/>
      <color indexed="8"/>
      <name val="Calibri"/>
      <family val="2"/>
    </font>
    <font>
      <b/>
      <sz val="8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164" fontId="25" fillId="0" borderId="0"/>
  </cellStyleXfs>
  <cellXfs count="97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2" fillId="0" borderId="0" xfId="1" applyFont="1" applyFill="1" applyBorder="1" applyAlignment="1">
      <alignment horizontal="right" vertical="center" wrapText="1"/>
    </xf>
    <xf numFmtId="1" fontId="3" fillId="0" borderId="0" xfId="1" applyNumberFormat="1" applyFont="1" applyFill="1" applyBorder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/>
    </xf>
    <xf numFmtId="0" fontId="1" fillId="0" borderId="0" xfId="0" applyFont="1"/>
    <xf numFmtId="0" fontId="6" fillId="0" borderId="0" xfId="0" applyFont="1" applyAlignment="1">
      <alignment wrapText="1"/>
    </xf>
    <xf numFmtId="164" fontId="8" fillId="0" borderId="0" xfId="1" applyNumberFormat="1" applyFont="1" applyFill="1" applyBorder="1" applyAlignment="1">
      <alignment horizontal="center"/>
    </xf>
    <xf numFmtId="1" fontId="9" fillId="0" borderId="0" xfId="1" applyNumberFormat="1" applyFont="1" applyFill="1" applyBorder="1" applyAlignment="1">
      <alignment horizontal="center"/>
    </xf>
    <xf numFmtId="9" fontId="9" fillId="0" borderId="0" xfId="1" applyNumberFormat="1" applyFont="1" applyFill="1" applyBorder="1" applyAlignment="1">
      <alignment horizontal="center"/>
    </xf>
    <xf numFmtId="1" fontId="10" fillId="0" borderId="0" xfId="1" applyNumberFormat="1" applyFont="1" applyFill="1" applyBorder="1" applyAlignment="1">
      <alignment horizontal="center"/>
    </xf>
    <xf numFmtId="1" fontId="11" fillId="0" borderId="0" xfId="1" applyNumberFormat="1" applyFont="1" applyFill="1" applyBorder="1" applyAlignment="1">
      <alignment horizontal="center"/>
    </xf>
    <xf numFmtId="1" fontId="8" fillId="0" borderId="0" xfId="1" applyNumberFormat="1" applyFont="1" applyFill="1" applyBorder="1" applyAlignment="1">
      <alignment horizontal="center"/>
    </xf>
    <xf numFmtId="1" fontId="12" fillId="0" borderId="0" xfId="1" applyNumberFormat="1" applyFont="1" applyFill="1"/>
    <xf numFmtId="0" fontId="13" fillId="0" borderId="0" xfId="1" applyFont="1" applyFill="1" applyBorder="1" applyAlignment="1">
      <alignment wrapText="1"/>
    </xf>
    <xf numFmtId="0" fontId="14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164" fontId="16" fillId="0" borderId="1" xfId="1" applyNumberFormat="1" applyFont="1" applyFill="1" applyBorder="1" applyAlignment="1">
      <alignment horizontal="center" vertical="center"/>
    </xf>
    <xf numFmtId="164" fontId="16" fillId="0" borderId="2" xfId="1" applyNumberFormat="1" applyFont="1" applyFill="1" applyBorder="1" applyAlignment="1">
      <alignment horizontal="center" vertical="center"/>
    </xf>
    <xf numFmtId="164" fontId="16" fillId="0" borderId="3" xfId="1" applyNumberFormat="1" applyFont="1" applyFill="1" applyBorder="1" applyAlignment="1">
      <alignment horizontal="center" vertical="center"/>
    </xf>
    <xf numFmtId="1" fontId="17" fillId="0" borderId="0" xfId="1" applyNumberFormat="1" applyFont="1" applyFill="1" applyBorder="1" applyAlignment="1">
      <alignment horizontal="center" vertical="center"/>
    </xf>
    <xf numFmtId="1" fontId="18" fillId="0" borderId="0" xfId="1" applyNumberFormat="1" applyFont="1" applyFill="1" applyBorder="1" applyAlignment="1">
      <alignment horizontal="center" vertical="center"/>
    </xf>
    <xf numFmtId="1" fontId="19" fillId="0" borderId="0" xfId="1" applyNumberFormat="1" applyFont="1" applyFill="1" applyAlignment="1">
      <alignment vertical="center"/>
    </xf>
    <xf numFmtId="1" fontId="20" fillId="0" borderId="1" xfId="1" applyNumberFormat="1" applyFont="1" applyFill="1" applyBorder="1" applyAlignment="1">
      <alignment horizontal="left" vertical="center" wrapText="1"/>
    </xf>
    <xf numFmtId="1" fontId="21" fillId="0" borderId="0" xfId="1" applyNumberFormat="1" applyFont="1" applyFill="1" applyBorder="1" applyAlignment="1">
      <alignment horizontal="center" vertical="center"/>
    </xf>
    <xf numFmtId="1" fontId="16" fillId="0" borderId="1" xfId="1" applyNumberFormat="1" applyFont="1" applyFill="1" applyBorder="1" applyAlignment="1">
      <alignment horizontal="center"/>
    </xf>
    <xf numFmtId="1" fontId="16" fillId="0" borderId="4" xfId="1" applyNumberFormat="1" applyFont="1" applyFill="1" applyBorder="1" applyAlignment="1">
      <alignment horizontal="center"/>
    </xf>
    <xf numFmtId="1" fontId="16" fillId="0" borderId="5" xfId="1" applyNumberFormat="1" applyFont="1" applyFill="1" applyBorder="1" applyAlignment="1">
      <alignment horizontal="center"/>
    </xf>
    <xf numFmtId="1" fontId="16" fillId="0" borderId="6" xfId="1" applyNumberFormat="1" applyFont="1" applyFill="1" applyBorder="1" applyAlignment="1">
      <alignment horizontal="center"/>
    </xf>
    <xf numFmtId="0" fontId="21" fillId="0" borderId="1" xfId="1" applyFont="1" applyFill="1" applyBorder="1" applyAlignment="1">
      <alignment vertical="center" wrapText="1"/>
    </xf>
    <xf numFmtId="164" fontId="16" fillId="2" borderId="3" xfId="1" applyNumberFormat="1" applyFont="1" applyFill="1" applyBorder="1" applyAlignment="1">
      <alignment horizontal="center" vertical="center"/>
    </xf>
    <xf numFmtId="164" fontId="22" fillId="2" borderId="7" xfId="1" applyNumberFormat="1" applyFont="1" applyFill="1" applyBorder="1" applyAlignment="1">
      <alignment horizontal="center" vertical="center"/>
    </xf>
    <xf numFmtId="1" fontId="16" fillId="2" borderId="1" xfId="1" applyNumberFormat="1" applyFont="1" applyFill="1" applyBorder="1" applyAlignment="1">
      <alignment horizontal="center" vertical="center"/>
    </xf>
    <xf numFmtId="0" fontId="22" fillId="3" borderId="2" xfId="1" applyFont="1" applyFill="1" applyBorder="1" applyAlignment="1">
      <alignment horizontal="center" vertical="center"/>
    </xf>
    <xf numFmtId="1" fontId="16" fillId="3" borderId="3" xfId="1" applyNumberFormat="1" applyFont="1" applyFill="1" applyBorder="1" applyAlignment="1">
      <alignment horizontal="center" vertical="center"/>
    </xf>
    <xf numFmtId="0" fontId="22" fillId="3" borderId="7" xfId="1" applyFont="1" applyFill="1" applyBorder="1" applyAlignment="1">
      <alignment horizontal="right" vertical="center" wrapText="1"/>
    </xf>
    <xf numFmtId="164" fontId="23" fillId="0" borderId="3" xfId="1" applyNumberFormat="1" applyFont="1" applyFill="1" applyBorder="1" applyAlignment="1">
      <alignment horizontal="center" vertical="center"/>
    </xf>
    <xf numFmtId="164" fontId="24" fillId="0" borderId="7" xfId="1" applyNumberFormat="1" applyFont="1" applyFill="1" applyBorder="1" applyAlignment="1">
      <alignment horizontal="center" vertical="center"/>
    </xf>
    <xf numFmtId="1" fontId="24" fillId="0" borderId="1" xfId="1" applyNumberFormat="1" applyFont="1" applyFill="1" applyBorder="1" applyAlignment="1">
      <alignment horizontal="center" vertical="center"/>
    </xf>
    <xf numFmtId="1" fontId="23" fillId="0" borderId="1" xfId="1" applyNumberFormat="1" applyFont="1" applyFill="1" applyBorder="1" applyAlignment="1">
      <alignment horizontal="center" vertical="center"/>
    </xf>
    <xf numFmtId="0" fontId="23" fillId="0" borderId="2" xfId="1" applyFont="1" applyFill="1" applyBorder="1" applyAlignment="1">
      <alignment horizontal="center" vertical="center"/>
    </xf>
    <xf numFmtId="1" fontId="23" fillId="0" borderId="3" xfId="0" applyNumberFormat="1" applyFont="1" applyFill="1" applyBorder="1" applyAlignment="1">
      <alignment horizontal="center"/>
    </xf>
    <xf numFmtId="0" fontId="23" fillId="0" borderId="7" xfId="0" applyFont="1" applyFill="1" applyBorder="1" applyAlignment="1">
      <alignment wrapText="1"/>
    </xf>
    <xf numFmtId="0" fontId="24" fillId="0" borderId="1" xfId="1" applyNumberFormat="1" applyFont="1" applyFill="1" applyBorder="1" applyAlignment="1">
      <alignment horizontal="center" vertical="center"/>
    </xf>
    <xf numFmtId="0" fontId="24" fillId="0" borderId="2" xfId="1" applyFont="1" applyFill="1" applyBorder="1" applyAlignment="1">
      <alignment horizontal="center" vertical="center"/>
    </xf>
    <xf numFmtId="1" fontId="23" fillId="0" borderId="3" xfId="0" applyNumberFormat="1" applyFont="1" applyBorder="1" applyAlignment="1">
      <alignment horizontal="center"/>
    </xf>
    <xf numFmtId="0" fontId="24" fillId="0" borderId="7" xfId="0" applyFont="1" applyBorder="1" applyAlignment="1">
      <alignment wrapText="1"/>
    </xf>
    <xf numFmtId="0" fontId="24" fillId="0" borderId="8" xfId="0" applyFont="1" applyBorder="1" applyAlignment="1">
      <alignment wrapText="1"/>
    </xf>
    <xf numFmtId="0" fontId="23" fillId="0" borderId="1" xfId="1" applyNumberFormat="1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wrapText="1"/>
    </xf>
    <xf numFmtId="0" fontId="23" fillId="0" borderId="7" xfId="0" applyFont="1" applyBorder="1" applyAlignment="1">
      <alignment wrapText="1"/>
    </xf>
    <xf numFmtId="0" fontId="22" fillId="4" borderId="9" xfId="1" applyFont="1" applyFill="1" applyBorder="1" applyAlignment="1">
      <alignment vertical="center"/>
    </xf>
    <xf numFmtId="0" fontId="22" fillId="4" borderId="10" xfId="1" applyFont="1" applyFill="1" applyBorder="1" applyAlignment="1">
      <alignment vertical="center"/>
    </xf>
    <xf numFmtId="0" fontId="22" fillId="4" borderId="0" xfId="1" applyFont="1" applyFill="1" applyBorder="1" applyAlignment="1">
      <alignment vertical="center"/>
    </xf>
    <xf numFmtId="0" fontId="22" fillId="4" borderId="11" xfId="1" applyFont="1" applyFill="1" applyBorder="1" applyAlignment="1">
      <alignment vertical="center" wrapText="1"/>
    </xf>
    <xf numFmtId="0" fontId="22" fillId="2" borderId="2" xfId="1" applyFont="1" applyFill="1" applyBorder="1" applyAlignment="1">
      <alignment horizontal="center" vertical="center"/>
    </xf>
    <xf numFmtId="1" fontId="16" fillId="2" borderId="3" xfId="1" applyNumberFormat="1" applyFont="1" applyFill="1" applyBorder="1" applyAlignment="1">
      <alignment horizontal="center" vertical="center"/>
    </xf>
    <xf numFmtId="0" fontId="22" fillId="3" borderId="12" xfId="1" applyFont="1" applyFill="1" applyBorder="1" applyAlignment="1">
      <alignment horizontal="right" vertical="center" wrapText="1"/>
    </xf>
    <xf numFmtId="1" fontId="24" fillId="0" borderId="3" xfId="0" applyNumberFormat="1" applyFont="1" applyBorder="1" applyAlignment="1">
      <alignment horizontal="center"/>
    </xf>
    <xf numFmtId="0" fontId="24" fillId="0" borderId="13" xfId="1" applyFont="1" applyFill="1" applyBorder="1" applyAlignment="1">
      <alignment horizontal="center" vertical="center"/>
    </xf>
    <xf numFmtId="0" fontId="23" fillId="0" borderId="8" xfId="0" applyFont="1" applyBorder="1" applyAlignment="1">
      <alignment wrapText="1"/>
    </xf>
    <xf numFmtId="0" fontId="23" fillId="0" borderId="1" xfId="0" applyFont="1" applyFill="1" applyBorder="1" applyAlignment="1">
      <alignment horizontal="center"/>
    </xf>
    <xf numFmtId="0" fontId="22" fillId="4" borderId="14" xfId="1" applyFont="1" applyFill="1" applyBorder="1" applyAlignment="1">
      <alignment vertical="center"/>
    </xf>
    <xf numFmtId="0" fontId="22" fillId="4" borderId="13" xfId="1" applyFont="1" applyFill="1" applyBorder="1" applyAlignment="1">
      <alignment vertical="center"/>
    </xf>
    <xf numFmtId="0" fontId="22" fillId="4" borderId="15" xfId="1" applyFont="1" applyFill="1" applyBorder="1" applyAlignment="1">
      <alignment vertical="center"/>
    </xf>
    <xf numFmtId="0" fontId="22" fillId="4" borderId="7" xfId="1" applyFont="1" applyFill="1" applyBorder="1" applyAlignment="1">
      <alignment vertical="center" wrapText="1"/>
    </xf>
    <xf numFmtId="1" fontId="22" fillId="2" borderId="1" xfId="1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1" fontId="23" fillId="0" borderId="3" xfId="0" applyNumberFormat="1" applyFont="1" applyBorder="1" applyAlignment="1">
      <alignment horizontal="center" vertical="center"/>
    </xf>
    <xf numFmtId="0" fontId="22" fillId="4" borderId="16" xfId="1" applyFont="1" applyFill="1" applyBorder="1" applyAlignment="1">
      <alignment vertical="center" wrapText="1"/>
    </xf>
    <xf numFmtId="1" fontId="22" fillId="2" borderId="6" xfId="1" applyNumberFormat="1" applyFont="1" applyFill="1" applyBorder="1" applyAlignment="1">
      <alignment horizontal="center" vertical="center"/>
    </xf>
    <xf numFmtId="1" fontId="24" fillId="0" borderId="3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 vertical="center"/>
    </xf>
    <xf numFmtId="1" fontId="24" fillId="0" borderId="3" xfId="0" applyNumberFormat="1" applyFont="1" applyBorder="1" applyAlignment="1">
      <alignment horizontal="center" vertical="center"/>
    </xf>
    <xf numFmtId="165" fontId="26" fillId="5" borderId="5" xfId="2" applyNumberFormat="1" applyFont="1" applyFill="1" applyBorder="1" applyAlignment="1" applyProtection="1">
      <alignment horizontal="center" vertical="center" textRotation="90"/>
    </xf>
    <xf numFmtId="165" fontId="26" fillId="5" borderId="5" xfId="2" applyNumberFormat="1" applyFont="1" applyFill="1" applyBorder="1" applyAlignment="1" applyProtection="1">
      <alignment horizontal="center" vertical="center" textRotation="90" wrapText="1"/>
    </xf>
    <xf numFmtId="49" fontId="26" fillId="5" borderId="5" xfId="2" applyNumberFormat="1" applyFont="1" applyFill="1" applyBorder="1" applyAlignment="1" applyProtection="1">
      <alignment horizontal="center" vertical="center" textRotation="90" wrapText="1"/>
    </xf>
    <xf numFmtId="1" fontId="26" fillId="5" borderId="5" xfId="1" applyNumberFormat="1" applyFont="1" applyFill="1" applyBorder="1" applyAlignment="1">
      <alignment horizontal="center" vertical="center" wrapText="1"/>
    </xf>
    <xf numFmtId="0" fontId="26" fillId="5" borderId="5" xfId="1" applyFont="1" applyFill="1" applyBorder="1" applyAlignment="1">
      <alignment vertical="center" wrapText="1"/>
    </xf>
    <xf numFmtId="49" fontId="0" fillId="0" borderId="0" xfId="0" applyNumberFormat="1" applyAlignment="1">
      <alignment wrapText="1"/>
    </xf>
    <xf numFmtId="0" fontId="16" fillId="0" borderId="0" xfId="1" applyFont="1" applyAlignment="1">
      <alignment horizontal="center"/>
    </xf>
    <xf numFmtId="49" fontId="16" fillId="0" borderId="0" xfId="1" applyNumberFormat="1" applyFont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left" vertical="center"/>
    </xf>
    <xf numFmtId="0" fontId="16" fillId="4" borderId="0" xfId="1" applyFont="1" applyFill="1" applyBorder="1" applyAlignment="1">
      <alignment horizontal="left" vertical="center"/>
    </xf>
    <xf numFmtId="0" fontId="16" fillId="4" borderId="9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center"/>
    </xf>
  </cellXfs>
  <cellStyles count="3">
    <cellStyle name="Normalny" xfId="0" builtinId="0"/>
    <cellStyle name="Normalny 2" xfId="1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53"/>
  <sheetViews>
    <sheetView tabSelected="1" topLeftCell="A16" zoomScaleNormal="100" zoomScaleSheetLayoutView="100" workbookViewId="0">
      <selection activeCell="A17" sqref="A17"/>
    </sheetView>
  </sheetViews>
  <sheetFormatPr defaultRowHeight="12.75"/>
  <cols>
    <col min="1" max="1" width="51.85546875" style="1" customWidth="1"/>
  </cols>
  <sheetData>
    <row r="1" spans="1:10" ht="15.75">
      <c r="A1" s="91" t="s">
        <v>45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s="90" customFormat="1" ht="39" customHeight="1">
      <c r="A2" s="92" t="s">
        <v>46</v>
      </c>
      <c r="B2" s="92"/>
      <c r="C2" s="92"/>
      <c r="D2" s="92"/>
      <c r="E2" s="92"/>
      <c r="F2" s="92"/>
      <c r="G2" s="92"/>
      <c r="H2" s="92"/>
      <c r="I2" s="92"/>
      <c r="J2" s="92"/>
    </row>
    <row r="4" spans="1:10" ht="98.25">
      <c r="A4" s="89" t="s">
        <v>44</v>
      </c>
      <c r="B4" s="88" t="s">
        <v>43</v>
      </c>
      <c r="C4" s="86" t="s">
        <v>42</v>
      </c>
      <c r="D4" s="86" t="s">
        <v>41</v>
      </c>
      <c r="E4" s="85" t="s">
        <v>40</v>
      </c>
      <c r="F4" s="87" t="s">
        <v>39</v>
      </c>
      <c r="G4" s="87" t="s">
        <v>38</v>
      </c>
      <c r="H4" s="86" t="s">
        <v>37</v>
      </c>
      <c r="I4" s="85" t="s">
        <v>36</v>
      </c>
      <c r="J4" s="85" t="s">
        <v>35</v>
      </c>
    </row>
    <row r="5" spans="1:10" ht="15.75">
      <c r="A5" s="93" t="s">
        <v>34</v>
      </c>
      <c r="B5" s="94"/>
      <c r="C5" s="94"/>
      <c r="D5" s="94"/>
      <c r="E5" s="94"/>
      <c r="F5" s="94"/>
      <c r="G5" s="94"/>
      <c r="H5" s="94"/>
      <c r="I5" s="94"/>
      <c r="J5" s="95"/>
    </row>
    <row r="6" spans="1:10" ht="15.75">
      <c r="A6" s="59" t="s">
        <v>33</v>
      </c>
      <c r="B6" s="67">
        <v>1</v>
      </c>
      <c r="C6" s="53" t="s">
        <v>4</v>
      </c>
      <c r="D6" s="47">
        <v>15</v>
      </c>
      <c r="E6" s="70">
        <v>0</v>
      </c>
      <c r="F6" s="70">
        <v>0</v>
      </c>
      <c r="G6" s="70">
        <v>15</v>
      </c>
      <c r="H6" s="47">
        <v>0</v>
      </c>
      <c r="I6" s="46">
        <f t="shared" ref="I6:I13" si="0">(E6/8)</f>
        <v>0</v>
      </c>
      <c r="J6" s="45">
        <f t="shared" ref="J6:J13" si="1">((F6+G6+H6)/8)</f>
        <v>1.875</v>
      </c>
    </row>
    <row r="7" spans="1:10" ht="15.75">
      <c r="A7" s="55" t="s">
        <v>32</v>
      </c>
      <c r="B7" s="67">
        <v>2</v>
      </c>
      <c r="C7" s="53" t="s">
        <v>5</v>
      </c>
      <c r="D7" s="47">
        <v>9</v>
      </c>
      <c r="E7" s="70">
        <v>9</v>
      </c>
      <c r="F7" s="70">
        <v>0</v>
      </c>
      <c r="G7" s="70">
        <v>0</v>
      </c>
      <c r="H7" s="47">
        <v>0</v>
      </c>
      <c r="I7" s="46">
        <f t="shared" si="0"/>
        <v>1.125</v>
      </c>
      <c r="J7" s="45">
        <f t="shared" si="1"/>
        <v>0</v>
      </c>
    </row>
    <row r="8" spans="1:10" ht="15.75">
      <c r="A8" s="56" t="s">
        <v>31</v>
      </c>
      <c r="B8" s="54">
        <v>4</v>
      </c>
      <c r="C8" s="53" t="s">
        <v>4</v>
      </c>
      <c r="D8" s="47">
        <v>28</v>
      </c>
      <c r="E8" s="70">
        <v>14</v>
      </c>
      <c r="F8" s="76">
        <v>4</v>
      </c>
      <c r="G8" s="76">
        <v>10</v>
      </c>
      <c r="H8" s="47">
        <v>0</v>
      </c>
      <c r="I8" s="46">
        <f t="shared" si="0"/>
        <v>1.75</v>
      </c>
      <c r="J8" s="45">
        <f t="shared" si="1"/>
        <v>1.75</v>
      </c>
    </row>
    <row r="9" spans="1:10" ht="15.75">
      <c r="A9" s="55" t="s">
        <v>30</v>
      </c>
      <c r="B9" s="67">
        <v>2</v>
      </c>
      <c r="C9" s="49" t="s">
        <v>5</v>
      </c>
      <c r="D9" s="47">
        <v>18</v>
      </c>
      <c r="E9" s="70">
        <v>7</v>
      </c>
      <c r="F9" s="76">
        <v>4</v>
      </c>
      <c r="G9" s="76">
        <v>7</v>
      </c>
      <c r="H9" s="47">
        <v>0</v>
      </c>
      <c r="I9" s="46">
        <f t="shared" si="0"/>
        <v>0.875</v>
      </c>
      <c r="J9" s="45">
        <f t="shared" si="1"/>
        <v>1.375</v>
      </c>
    </row>
    <row r="10" spans="1:10" ht="63">
      <c r="A10" s="55" t="s">
        <v>29</v>
      </c>
      <c r="B10" s="84">
        <v>2</v>
      </c>
      <c r="C10" s="49" t="s">
        <v>5</v>
      </c>
      <c r="D10" s="47">
        <v>18</v>
      </c>
      <c r="E10" s="77">
        <v>18</v>
      </c>
      <c r="F10" s="83">
        <v>0</v>
      </c>
      <c r="G10" s="83">
        <v>0</v>
      </c>
      <c r="H10" s="47">
        <v>0</v>
      </c>
      <c r="I10" s="46">
        <f t="shared" si="0"/>
        <v>2.25</v>
      </c>
      <c r="J10" s="45">
        <f t="shared" si="1"/>
        <v>0</v>
      </c>
    </row>
    <row r="11" spans="1:10" ht="15.75">
      <c r="A11" s="51" t="s">
        <v>28</v>
      </c>
      <c r="B11" s="81">
        <v>2</v>
      </c>
      <c r="C11" s="49" t="s">
        <v>5</v>
      </c>
      <c r="D11" s="47">
        <v>18</v>
      </c>
      <c r="E11" s="70">
        <v>7</v>
      </c>
      <c r="F11" s="82">
        <v>0</v>
      </c>
      <c r="G11" s="82">
        <v>11</v>
      </c>
      <c r="H11" s="47">
        <v>0</v>
      </c>
      <c r="I11" s="46">
        <f t="shared" si="0"/>
        <v>0.875</v>
      </c>
      <c r="J11" s="45">
        <f t="shared" si="1"/>
        <v>1.375</v>
      </c>
    </row>
    <row r="12" spans="1:10" ht="15.75">
      <c r="A12" s="51" t="s">
        <v>27</v>
      </c>
      <c r="B12" s="81">
        <v>4</v>
      </c>
      <c r="C12" s="49" t="s">
        <v>5</v>
      </c>
      <c r="D12" s="47">
        <v>28</v>
      </c>
      <c r="E12" s="70">
        <v>14</v>
      </c>
      <c r="F12" s="70">
        <v>4</v>
      </c>
      <c r="G12" s="70">
        <v>10</v>
      </c>
      <c r="H12" s="47">
        <v>0</v>
      </c>
      <c r="I12" s="46">
        <f t="shared" si="0"/>
        <v>1.75</v>
      </c>
      <c r="J12" s="45">
        <f t="shared" si="1"/>
        <v>1.75</v>
      </c>
    </row>
    <row r="13" spans="1:10" ht="15.75">
      <c r="A13" s="44" t="s">
        <v>3</v>
      </c>
      <c r="B13" s="43">
        <f>SUM(B6:B12)</f>
        <v>17</v>
      </c>
      <c r="C13" s="42">
        <f>COUNTIF(C6:C12,"e")</f>
        <v>2</v>
      </c>
      <c r="D13" s="75">
        <f>SUM(D6:D12)</f>
        <v>134</v>
      </c>
      <c r="E13" s="80">
        <f>SUM(E6:E12)</f>
        <v>69</v>
      </c>
      <c r="F13" s="80">
        <f>SUM(F6:F12)</f>
        <v>12</v>
      </c>
      <c r="G13" s="80">
        <f>SUM(G6:G12)</f>
        <v>53</v>
      </c>
      <c r="H13" s="75">
        <f>SUM(H6:H12)</f>
        <v>0</v>
      </c>
      <c r="I13" s="40">
        <f t="shared" si="0"/>
        <v>8.625</v>
      </c>
      <c r="J13" s="39">
        <f t="shared" si="1"/>
        <v>8.125</v>
      </c>
    </row>
    <row r="14" spans="1:10" ht="15.75">
      <c r="A14" s="79" t="s">
        <v>26</v>
      </c>
      <c r="B14" s="73"/>
      <c r="C14" s="73"/>
      <c r="D14" s="73"/>
      <c r="E14" s="73"/>
      <c r="F14" s="73"/>
      <c r="G14" s="73"/>
      <c r="H14" s="73"/>
      <c r="I14" s="73"/>
      <c r="J14" s="71"/>
    </row>
    <row r="15" spans="1:10" ht="31.5">
      <c r="A15" s="69" t="s">
        <v>25</v>
      </c>
      <c r="B15" s="78">
        <v>2</v>
      </c>
      <c r="C15" s="53" t="s">
        <v>5</v>
      </c>
      <c r="D15" s="47">
        <v>18</v>
      </c>
      <c r="E15" s="77">
        <v>18</v>
      </c>
      <c r="F15" s="77">
        <v>0</v>
      </c>
      <c r="G15" s="77">
        <v>0</v>
      </c>
      <c r="H15" s="47">
        <v>0</v>
      </c>
      <c r="I15" s="46">
        <f t="shared" ref="I15:I22" si="2">(E15/8)</f>
        <v>2.25</v>
      </c>
      <c r="J15" s="45">
        <f t="shared" ref="J15:J22" si="3">((F15+G15+H15)/8)</f>
        <v>0</v>
      </c>
    </row>
    <row r="16" spans="1:10" ht="15.75">
      <c r="A16" s="69" t="s">
        <v>24</v>
      </c>
      <c r="B16" s="54">
        <v>4</v>
      </c>
      <c r="C16" s="53" t="s">
        <v>4</v>
      </c>
      <c r="D16" s="47">
        <v>28</v>
      </c>
      <c r="E16" s="70">
        <v>14</v>
      </c>
      <c r="F16" s="70">
        <v>4</v>
      </c>
      <c r="G16" s="52">
        <v>10</v>
      </c>
      <c r="H16" s="47">
        <v>0</v>
      </c>
      <c r="I16" s="46">
        <f t="shared" si="2"/>
        <v>1.75</v>
      </c>
      <c r="J16" s="45">
        <f t="shared" si="3"/>
        <v>1.75</v>
      </c>
    </row>
    <row r="17" spans="1:10" ht="15.75">
      <c r="A17" s="56" t="s">
        <v>23</v>
      </c>
      <c r="B17" s="54">
        <v>4</v>
      </c>
      <c r="C17" s="49" t="s">
        <v>4</v>
      </c>
      <c r="D17" s="47">
        <v>28</v>
      </c>
      <c r="E17" s="47">
        <v>14</v>
      </c>
      <c r="F17" s="47">
        <v>4</v>
      </c>
      <c r="G17" s="52">
        <v>10</v>
      </c>
      <c r="H17" s="47">
        <v>0</v>
      </c>
      <c r="I17" s="46">
        <f t="shared" si="2"/>
        <v>1.75</v>
      </c>
      <c r="J17" s="45">
        <f t="shared" si="3"/>
        <v>1.75</v>
      </c>
    </row>
    <row r="18" spans="1:10" ht="31.5">
      <c r="A18" s="69" t="s">
        <v>22</v>
      </c>
      <c r="B18" s="78">
        <v>1</v>
      </c>
      <c r="C18" s="53" t="s">
        <v>5</v>
      </c>
      <c r="D18" s="47">
        <v>9</v>
      </c>
      <c r="E18" s="77">
        <v>9</v>
      </c>
      <c r="F18" s="77">
        <v>0</v>
      </c>
      <c r="G18" s="77">
        <v>0</v>
      </c>
      <c r="H18" s="47">
        <v>0</v>
      </c>
      <c r="I18" s="46">
        <f t="shared" si="2"/>
        <v>1.125</v>
      </c>
      <c r="J18" s="45">
        <f t="shared" si="3"/>
        <v>0</v>
      </c>
    </row>
    <row r="19" spans="1:10" ht="15.75">
      <c r="A19" s="55" t="s">
        <v>21</v>
      </c>
      <c r="B19" s="54">
        <v>3</v>
      </c>
      <c r="C19" s="49" t="s">
        <v>5</v>
      </c>
      <c r="D19" s="47">
        <v>18</v>
      </c>
      <c r="E19" s="70">
        <v>7</v>
      </c>
      <c r="F19" s="70">
        <v>4</v>
      </c>
      <c r="G19" s="70">
        <v>7</v>
      </c>
      <c r="H19" s="47">
        <v>0</v>
      </c>
      <c r="I19" s="46">
        <f t="shared" si="2"/>
        <v>0.875</v>
      </c>
      <c r="J19" s="45">
        <f t="shared" si="3"/>
        <v>1.375</v>
      </c>
    </row>
    <row r="20" spans="1:10" ht="15.75">
      <c r="A20" s="55" t="s">
        <v>20</v>
      </c>
      <c r="B20" s="67">
        <v>4</v>
      </c>
      <c r="C20" s="53" t="s">
        <v>4</v>
      </c>
      <c r="D20" s="47">
        <v>28</v>
      </c>
      <c r="E20" s="70">
        <v>14</v>
      </c>
      <c r="F20" s="76">
        <v>4</v>
      </c>
      <c r="G20" s="76">
        <v>10</v>
      </c>
      <c r="H20" s="47">
        <v>0</v>
      </c>
      <c r="I20" s="46">
        <f t="shared" si="2"/>
        <v>1.75</v>
      </c>
      <c r="J20" s="45">
        <f t="shared" si="3"/>
        <v>1.75</v>
      </c>
    </row>
    <row r="21" spans="1:10" ht="15.75">
      <c r="A21" s="56" t="s">
        <v>19</v>
      </c>
      <c r="B21" s="54">
        <v>2</v>
      </c>
      <c r="C21" s="53" t="s">
        <v>5</v>
      </c>
      <c r="D21" s="47">
        <v>18</v>
      </c>
      <c r="E21" s="47">
        <v>7</v>
      </c>
      <c r="F21" s="47">
        <v>4</v>
      </c>
      <c r="G21" s="47">
        <v>7</v>
      </c>
      <c r="H21" s="47">
        <v>0</v>
      </c>
      <c r="I21" s="46">
        <f t="shared" si="2"/>
        <v>0.875</v>
      </c>
      <c r="J21" s="45">
        <f t="shared" si="3"/>
        <v>1.375</v>
      </c>
    </row>
    <row r="22" spans="1:10" ht="15.75">
      <c r="A22" s="66" t="s">
        <v>3</v>
      </c>
      <c r="B22" s="43">
        <f>SUM(B15:B21)</f>
        <v>20</v>
      </c>
      <c r="C22" s="42">
        <f>COUNTIF(C15:C21,"e")</f>
        <v>3</v>
      </c>
      <c r="D22" s="75">
        <f>SUM(D15:D21)</f>
        <v>147</v>
      </c>
      <c r="E22" s="75">
        <f>SUM(E15:E21)</f>
        <v>83</v>
      </c>
      <c r="F22" s="75">
        <f>SUM(F15:F21)</f>
        <v>20</v>
      </c>
      <c r="G22" s="75">
        <f>SUM(G15:G21)</f>
        <v>44</v>
      </c>
      <c r="H22" s="75">
        <f>SUM(H15:H21)</f>
        <v>0</v>
      </c>
      <c r="I22" s="40">
        <f t="shared" si="2"/>
        <v>10.375</v>
      </c>
      <c r="J22" s="39">
        <f t="shared" si="3"/>
        <v>8</v>
      </c>
    </row>
    <row r="23" spans="1:10" ht="15.75">
      <c r="A23" s="74" t="s">
        <v>18</v>
      </c>
      <c r="B23" s="73"/>
      <c r="C23" s="72"/>
      <c r="D23" s="72"/>
      <c r="E23" s="72"/>
      <c r="F23" s="72"/>
      <c r="G23" s="72"/>
      <c r="H23" s="72"/>
      <c r="I23" s="72"/>
      <c r="J23" s="71"/>
    </row>
    <row r="24" spans="1:10" ht="15.75">
      <c r="A24" s="59" t="s">
        <v>17</v>
      </c>
      <c r="B24" s="67">
        <v>4</v>
      </c>
      <c r="C24" s="53" t="s">
        <v>5</v>
      </c>
      <c r="D24" s="47">
        <v>27</v>
      </c>
      <c r="E24" s="70">
        <v>13</v>
      </c>
      <c r="F24" s="70">
        <v>4</v>
      </c>
      <c r="G24" s="70">
        <v>10</v>
      </c>
      <c r="H24" s="47">
        <v>0</v>
      </c>
      <c r="I24" s="46">
        <f t="shared" ref="I24:I30" si="4">(E24/8)</f>
        <v>1.625</v>
      </c>
      <c r="J24" s="45">
        <f t="shared" ref="J24:J30" si="5">((F24+G24+H24)/8)</f>
        <v>1.75</v>
      </c>
    </row>
    <row r="25" spans="1:10" ht="15.75">
      <c r="A25" s="69" t="s">
        <v>16</v>
      </c>
      <c r="B25" s="54">
        <v>4</v>
      </c>
      <c r="C25" s="53" t="s">
        <v>5</v>
      </c>
      <c r="D25" s="47">
        <v>27</v>
      </c>
      <c r="E25" s="48">
        <v>13</v>
      </c>
      <c r="F25" s="47">
        <v>4</v>
      </c>
      <c r="G25" s="68">
        <v>10</v>
      </c>
      <c r="H25" s="47">
        <v>0</v>
      </c>
      <c r="I25" s="46">
        <f t="shared" si="4"/>
        <v>1.625</v>
      </c>
      <c r="J25" s="45">
        <f t="shared" si="5"/>
        <v>1.75</v>
      </c>
    </row>
    <row r="26" spans="1:10" ht="15.75">
      <c r="A26" s="55" t="s">
        <v>15</v>
      </c>
      <c r="B26" s="67">
        <v>4</v>
      </c>
      <c r="C26" s="53" t="s">
        <v>4</v>
      </c>
      <c r="D26" s="47">
        <v>27</v>
      </c>
      <c r="E26" s="48">
        <v>13</v>
      </c>
      <c r="F26" s="48">
        <v>4</v>
      </c>
      <c r="G26" s="57">
        <v>10</v>
      </c>
      <c r="H26" s="47">
        <v>0</v>
      </c>
      <c r="I26" s="46">
        <f t="shared" si="4"/>
        <v>1.625</v>
      </c>
      <c r="J26" s="45">
        <f t="shared" si="5"/>
        <v>1.75</v>
      </c>
    </row>
    <row r="27" spans="1:10" ht="15.75">
      <c r="A27" s="56" t="s">
        <v>14</v>
      </c>
      <c r="B27" s="54">
        <v>4</v>
      </c>
      <c r="C27" s="53" t="s">
        <v>5</v>
      </c>
      <c r="D27" s="47">
        <f>SUM(E27:H27)</f>
        <v>28</v>
      </c>
      <c r="E27" s="47">
        <v>14</v>
      </c>
      <c r="F27" s="47">
        <v>4</v>
      </c>
      <c r="G27" s="47">
        <v>10</v>
      </c>
      <c r="H27" s="47">
        <v>0</v>
      </c>
      <c r="I27" s="46">
        <f t="shared" si="4"/>
        <v>1.75</v>
      </c>
      <c r="J27" s="45">
        <f t="shared" si="5"/>
        <v>1.75</v>
      </c>
    </row>
    <row r="28" spans="1:10" ht="15.75">
      <c r="A28" s="56" t="s">
        <v>13</v>
      </c>
      <c r="B28" s="54">
        <v>4</v>
      </c>
      <c r="C28" s="53" t="s">
        <v>5</v>
      </c>
      <c r="D28" s="47">
        <f>SUM(E28:H28)</f>
        <v>28</v>
      </c>
      <c r="E28" s="47">
        <v>14</v>
      </c>
      <c r="F28" s="47">
        <v>4</v>
      </c>
      <c r="G28" s="47">
        <v>10</v>
      </c>
      <c r="H28" s="47">
        <v>0</v>
      </c>
      <c r="I28" s="46">
        <f t="shared" si="4"/>
        <v>1.75</v>
      </c>
      <c r="J28" s="45">
        <f t="shared" si="5"/>
        <v>1.75</v>
      </c>
    </row>
    <row r="29" spans="1:10" ht="15.75">
      <c r="A29" s="56" t="s">
        <v>12</v>
      </c>
      <c r="B29" s="54">
        <v>2</v>
      </c>
      <c r="C29" s="53" t="s">
        <v>5</v>
      </c>
      <c r="D29" s="47">
        <v>12</v>
      </c>
      <c r="E29" s="47">
        <v>0</v>
      </c>
      <c r="F29" s="47">
        <v>0</v>
      </c>
      <c r="G29" s="47">
        <v>12</v>
      </c>
      <c r="H29" s="47">
        <v>0</v>
      </c>
      <c r="I29" s="46">
        <f t="shared" si="4"/>
        <v>0</v>
      </c>
      <c r="J29" s="45">
        <f t="shared" si="5"/>
        <v>1.5</v>
      </c>
    </row>
    <row r="30" spans="1:10" ht="15.75">
      <c r="A30" s="66" t="s">
        <v>3</v>
      </c>
      <c r="B30" s="65">
        <f>SUM(B24:B29)</f>
        <v>22</v>
      </c>
      <c r="C30" s="64">
        <f>COUNTIF(C24:C29,"e")</f>
        <v>1</v>
      </c>
      <c r="D30" s="41">
        <f>SUM(D24:D29)</f>
        <v>149</v>
      </c>
      <c r="E30" s="41">
        <f>SUM(E24:E29)</f>
        <v>67</v>
      </c>
      <c r="F30" s="41">
        <f>SUM(F24:F29)</f>
        <v>20</v>
      </c>
      <c r="G30" s="41">
        <f>SUM(G24:G29)</f>
        <v>62</v>
      </c>
      <c r="H30" s="41">
        <f>SUM(H20:H29)</f>
        <v>0</v>
      </c>
      <c r="I30" s="40">
        <f t="shared" si="4"/>
        <v>8.375</v>
      </c>
      <c r="J30" s="39">
        <f t="shared" si="5"/>
        <v>10.25</v>
      </c>
    </row>
    <row r="31" spans="1:10" ht="15.75">
      <c r="A31" s="63" t="s">
        <v>11</v>
      </c>
      <c r="B31" s="62"/>
      <c r="C31" s="61"/>
      <c r="D31" s="61"/>
      <c r="E31" s="61"/>
      <c r="F31" s="61"/>
      <c r="G31" s="61"/>
      <c r="H31" s="61"/>
      <c r="I31" s="61"/>
      <c r="J31" s="60"/>
    </row>
    <row r="32" spans="1:10" ht="15.75">
      <c r="A32" s="59" t="s">
        <v>10</v>
      </c>
      <c r="B32" s="54">
        <v>3</v>
      </c>
      <c r="C32" s="49" t="s">
        <v>5</v>
      </c>
      <c r="D32" s="47">
        <v>18</v>
      </c>
      <c r="E32" s="47">
        <v>7</v>
      </c>
      <c r="F32" s="47">
        <v>4</v>
      </c>
      <c r="G32" s="52">
        <v>7</v>
      </c>
      <c r="H32" s="47">
        <v>0</v>
      </c>
      <c r="I32" s="46">
        <f>(E32/7)</f>
        <v>1</v>
      </c>
      <c r="J32" s="45">
        <f>((F32+G32+H32)/7)</f>
        <v>1.5714285714285714</v>
      </c>
    </row>
    <row r="33" spans="1:11" ht="15.75">
      <c r="A33" s="58" t="s">
        <v>9</v>
      </c>
      <c r="B33" s="54">
        <v>4</v>
      </c>
      <c r="C33" s="49" t="s">
        <v>5</v>
      </c>
      <c r="D33" s="47">
        <v>27</v>
      </c>
      <c r="E33" s="47">
        <v>13</v>
      </c>
      <c r="F33" s="47">
        <v>4</v>
      </c>
      <c r="G33" s="52">
        <v>10</v>
      </c>
      <c r="H33" s="47">
        <v>0</v>
      </c>
      <c r="I33" s="46">
        <f>(E33/7)</f>
        <v>1.8571428571428572</v>
      </c>
      <c r="J33" s="45">
        <f>((F33+G33+H33)/7)</f>
        <v>2</v>
      </c>
    </row>
    <row r="34" spans="1:11" ht="15.75">
      <c r="A34" s="56" t="s">
        <v>8</v>
      </c>
      <c r="B34" s="54">
        <v>4</v>
      </c>
      <c r="C34" s="53" t="s">
        <v>5</v>
      </c>
      <c r="D34" s="47">
        <v>25</v>
      </c>
      <c r="E34" s="48">
        <v>11</v>
      </c>
      <c r="F34" s="48">
        <v>4</v>
      </c>
      <c r="G34" s="57">
        <v>10</v>
      </c>
      <c r="H34" s="47">
        <v>0</v>
      </c>
      <c r="I34" s="46">
        <f>(E34/7)</f>
        <v>1.5714285714285714</v>
      </c>
      <c r="J34" s="45">
        <f>((F34+G34+H34)/7)</f>
        <v>2</v>
      </c>
    </row>
    <row r="35" spans="1:11" ht="15.75">
      <c r="A35" s="56" t="s">
        <v>7</v>
      </c>
      <c r="B35" s="54">
        <v>4</v>
      </c>
      <c r="C35" s="53" t="s">
        <v>5</v>
      </c>
      <c r="D35" s="47">
        <v>25</v>
      </c>
      <c r="E35" s="47">
        <v>11</v>
      </c>
      <c r="F35" s="47">
        <v>4</v>
      </c>
      <c r="G35" s="52">
        <v>10</v>
      </c>
      <c r="H35" s="47">
        <v>0</v>
      </c>
      <c r="I35" s="46">
        <f>(E35/7)</f>
        <v>1.5714285714285714</v>
      </c>
      <c r="J35" s="45">
        <f>((F35+G35+H35)/7)</f>
        <v>2</v>
      </c>
    </row>
    <row r="36" spans="1:11" ht="15.75">
      <c r="A36" s="55" t="s">
        <v>6</v>
      </c>
      <c r="B36" s="54">
        <v>1</v>
      </c>
      <c r="C36" s="53" t="s">
        <v>5</v>
      </c>
      <c r="D36" s="47">
        <v>15</v>
      </c>
      <c r="E36" s="48">
        <v>0</v>
      </c>
      <c r="F36" s="47">
        <v>0</v>
      </c>
      <c r="G36" s="52">
        <v>15</v>
      </c>
      <c r="H36" s="47">
        <v>0</v>
      </c>
      <c r="I36" s="46">
        <f>(E36/7)</f>
        <v>0</v>
      </c>
      <c r="J36" s="45">
        <f>((F36+G36+H36)/7)</f>
        <v>2.1428571428571428</v>
      </c>
    </row>
    <row r="37" spans="1:11" ht="15.75">
      <c r="A37" s="51" t="s">
        <v>47</v>
      </c>
      <c r="B37" s="50">
        <v>15</v>
      </c>
      <c r="C37" s="49" t="s">
        <v>4</v>
      </c>
      <c r="D37" s="47"/>
      <c r="E37" s="48"/>
      <c r="F37" s="47"/>
      <c r="G37" s="47"/>
      <c r="H37" s="47"/>
      <c r="I37" s="46"/>
      <c r="J37" s="45"/>
    </row>
    <row r="38" spans="1:11" ht="15.75">
      <c r="A38" s="44" t="s">
        <v>3</v>
      </c>
      <c r="B38" s="43">
        <f>SUM(B32:B37)</f>
        <v>31</v>
      </c>
      <c r="C38" s="42">
        <f>COUNTIF(C25:C37,"e")</f>
        <v>2</v>
      </c>
      <c r="D38" s="41">
        <f>SUM(D32:D37)</f>
        <v>110</v>
      </c>
      <c r="E38" s="41">
        <f>SUM(E25:E37)</f>
        <v>163</v>
      </c>
      <c r="F38" s="41">
        <f>SUM(F25:F37)</f>
        <v>52</v>
      </c>
      <c r="G38" s="41">
        <f>SUM(G25:G37)</f>
        <v>166</v>
      </c>
      <c r="H38" s="41">
        <f>SUM(H25:H37)</f>
        <v>0</v>
      </c>
      <c r="I38" s="40">
        <f>SUM(I32:I36)</f>
        <v>6</v>
      </c>
      <c r="J38" s="39">
        <f>SUM(J32:J36)</f>
        <v>9.7142857142857135</v>
      </c>
    </row>
    <row r="39" spans="1:11" ht="15.75">
      <c r="A39" s="38" t="s">
        <v>2</v>
      </c>
      <c r="B39" s="37">
        <f t="shared" ref="B39:H39" si="6">B13+B22+B38+B30</f>
        <v>90</v>
      </c>
      <c r="C39" s="36">
        <f t="shared" si="6"/>
        <v>8</v>
      </c>
      <c r="D39" s="36">
        <f t="shared" si="6"/>
        <v>540</v>
      </c>
      <c r="E39" s="35">
        <f t="shared" si="6"/>
        <v>382</v>
      </c>
      <c r="F39" s="34">
        <f t="shared" si="6"/>
        <v>104</v>
      </c>
      <c r="G39" s="34">
        <f t="shared" si="6"/>
        <v>325</v>
      </c>
      <c r="H39" s="34">
        <f t="shared" si="6"/>
        <v>0</v>
      </c>
      <c r="I39" s="33"/>
      <c r="J39" s="33"/>
    </row>
    <row r="40" spans="1:11" ht="15.75">
      <c r="A40" s="32" t="s">
        <v>1</v>
      </c>
      <c r="B40" s="31"/>
      <c r="C40" s="30"/>
      <c r="D40" s="29"/>
      <c r="E40" s="28">
        <f>(E39/D39)*100</f>
        <v>70.740740740740733</v>
      </c>
      <c r="F40" s="27">
        <f>(F39/D39)*100</f>
        <v>19.25925925925926</v>
      </c>
      <c r="G40" s="26">
        <f>(G39/D39)*100</f>
        <v>60.185185185185183</v>
      </c>
      <c r="H40" s="26">
        <f>(H39/D39)*100</f>
        <v>0</v>
      </c>
      <c r="I40" s="25"/>
      <c r="J40" s="24"/>
    </row>
    <row r="41" spans="1:11" ht="13.5">
      <c r="A41" s="23"/>
      <c r="B41" s="22"/>
      <c r="C41" s="21"/>
      <c r="D41" s="20"/>
      <c r="E41" s="19"/>
      <c r="F41" s="18"/>
      <c r="G41" s="17"/>
      <c r="H41" s="16"/>
      <c r="I41" s="96"/>
      <c r="J41" s="96"/>
    </row>
    <row r="43" spans="1:11">
      <c r="A43" s="15" t="s">
        <v>0</v>
      </c>
    </row>
    <row r="44" spans="1:11">
      <c r="A44" s="3"/>
      <c r="B44" s="2"/>
      <c r="C44" s="2"/>
      <c r="D44" s="14"/>
      <c r="F44" s="2"/>
      <c r="G44" s="2"/>
      <c r="H44" s="2"/>
      <c r="I44" s="2"/>
      <c r="J44" s="2"/>
      <c r="K44" s="2"/>
    </row>
    <row r="45" spans="1:11">
      <c r="A45" s="9"/>
      <c r="B45" s="11"/>
      <c r="C45" s="6"/>
      <c r="D45" s="6"/>
      <c r="E45" s="6"/>
      <c r="F45" s="6"/>
      <c r="G45" s="6"/>
      <c r="H45" s="6"/>
      <c r="I45" s="5"/>
      <c r="J45" s="2"/>
      <c r="K45" s="2"/>
    </row>
    <row r="46" spans="1:11">
      <c r="A46" s="9"/>
      <c r="B46" s="7"/>
      <c r="C46" s="6"/>
      <c r="D46" s="5"/>
      <c r="E46" s="5"/>
      <c r="F46" s="13"/>
      <c r="G46" s="5"/>
      <c r="H46" s="6"/>
      <c r="I46" s="5"/>
      <c r="J46" s="2"/>
      <c r="K46" s="2"/>
    </row>
    <row r="47" spans="1:11">
      <c r="A47" s="8"/>
      <c r="B47" s="11"/>
      <c r="C47" s="6"/>
      <c r="D47" s="6"/>
      <c r="E47" s="5"/>
      <c r="F47" s="6"/>
      <c r="G47" s="6"/>
      <c r="H47" s="6"/>
      <c r="I47" s="5"/>
      <c r="J47" s="2"/>
      <c r="K47" s="2"/>
    </row>
    <row r="48" spans="1:11">
      <c r="A48" s="8"/>
      <c r="B48" s="11"/>
      <c r="C48" s="6"/>
      <c r="D48" s="6"/>
      <c r="E48" s="6"/>
      <c r="F48" s="10"/>
      <c r="G48" s="12"/>
      <c r="H48" s="6"/>
      <c r="I48" s="5"/>
      <c r="J48" s="2"/>
      <c r="K48" s="2"/>
    </row>
    <row r="49" spans="1:11">
      <c r="A49" s="9"/>
      <c r="B49" s="11"/>
      <c r="C49" s="6"/>
      <c r="D49" s="6"/>
      <c r="E49" s="6"/>
      <c r="F49" s="10"/>
      <c r="G49" s="6"/>
      <c r="H49" s="6"/>
      <c r="I49" s="5"/>
      <c r="J49" s="2"/>
      <c r="K49" s="2"/>
    </row>
    <row r="50" spans="1:11">
      <c r="A50" s="9"/>
      <c r="B50" s="7"/>
      <c r="C50" s="6"/>
      <c r="D50" s="5"/>
      <c r="E50" s="5"/>
      <c r="F50" s="5"/>
      <c r="G50" s="5"/>
      <c r="H50" s="6"/>
      <c r="I50" s="5"/>
      <c r="J50" s="2"/>
      <c r="K50" s="2"/>
    </row>
    <row r="51" spans="1:11">
      <c r="A51" s="8"/>
      <c r="B51" s="7"/>
      <c r="C51" s="6"/>
      <c r="D51" s="5"/>
      <c r="E51" s="5"/>
      <c r="F51" s="5"/>
      <c r="G51" s="5"/>
      <c r="H51" s="5"/>
      <c r="I51" s="5"/>
      <c r="J51" s="2"/>
      <c r="K51" s="2"/>
    </row>
    <row r="52" spans="1:11" ht="13.5">
      <c r="A52" s="4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</row>
  </sheetData>
  <mergeCells count="4">
    <mergeCell ref="A1:J1"/>
    <mergeCell ref="A2:J2"/>
    <mergeCell ref="A5:J5"/>
    <mergeCell ref="I41:J41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4294967294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IPS niest 4 sem II st</vt:lpstr>
      <vt:lpstr>'IPS niest 4 sem II st'!Obszar_wydruku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kchieps</cp:lastModifiedBy>
  <dcterms:created xsi:type="dcterms:W3CDTF">2018-05-21T09:55:54Z</dcterms:created>
  <dcterms:modified xsi:type="dcterms:W3CDTF">2021-03-22T12:31:50Z</dcterms:modified>
</cp:coreProperties>
</file>