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rządzanie 2021_2022\Angielskie\"/>
    </mc:Choice>
  </mc:AlternateContent>
  <bookViews>
    <workbookView xWindow="0" yWindow="0" windowWidth="24000" windowHeight="8520"/>
  </bookViews>
  <sheets>
    <sheet name="semestr I-VII" sheetId="1" r:id="rId1"/>
  </sheets>
  <calcPr calcId="152511"/>
</workbook>
</file>

<file path=xl/calcChain.xml><?xml version="1.0" encoding="utf-8"?>
<calcChain xmlns="http://schemas.openxmlformats.org/spreadsheetml/2006/main">
  <c r="J114" i="1" l="1"/>
  <c r="I114" i="1"/>
  <c r="D114" i="1"/>
  <c r="J113" i="1"/>
  <c r="I113" i="1"/>
  <c r="D113" i="1"/>
  <c r="J117" i="1"/>
  <c r="I117" i="1"/>
  <c r="D117" i="1"/>
  <c r="J116" i="1"/>
  <c r="I116" i="1"/>
  <c r="D116" i="1"/>
  <c r="J123" i="1"/>
  <c r="I123" i="1"/>
  <c r="D123" i="1"/>
  <c r="J122" i="1"/>
  <c r="I122" i="1"/>
  <c r="D122" i="1"/>
  <c r="J129" i="1"/>
  <c r="I129" i="1"/>
  <c r="D129" i="1"/>
  <c r="J128" i="1"/>
  <c r="I128" i="1"/>
  <c r="D128" i="1"/>
  <c r="J126" i="1"/>
  <c r="I126" i="1"/>
  <c r="D126" i="1"/>
  <c r="J125" i="1"/>
  <c r="I125" i="1"/>
  <c r="D125" i="1"/>
  <c r="J120" i="1"/>
  <c r="I120" i="1"/>
  <c r="D120" i="1"/>
  <c r="J119" i="1"/>
  <c r="I119" i="1"/>
  <c r="D119" i="1"/>
  <c r="J111" i="1"/>
  <c r="I111" i="1"/>
  <c r="D111" i="1"/>
  <c r="J110" i="1"/>
  <c r="I110" i="1"/>
  <c r="D110" i="1"/>
  <c r="J105" i="1"/>
  <c r="I105" i="1"/>
  <c r="D105" i="1"/>
  <c r="J104" i="1"/>
  <c r="I104" i="1"/>
  <c r="D104" i="1"/>
  <c r="J102" i="1"/>
  <c r="I102" i="1"/>
  <c r="D102" i="1"/>
  <c r="J101" i="1"/>
  <c r="I101" i="1"/>
  <c r="D101" i="1"/>
  <c r="J99" i="1"/>
  <c r="I99" i="1"/>
  <c r="D99" i="1"/>
  <c r="J98" i="1"/>
  <c r="I98" i="1"/>
  <c r="D98" i="1"/>
  <c r="J108" i="1"/>
  <c r="I108" i="1"/>
  <c r="D108" i="1"/>
  <c r="J107" i="1"/>
  <c r="I107" i="1"/>
  <c r="D107" i="1"/>
  <c r="J96" i="1"/>
  <c r="I96" i="1"/>
  <c r="D96" i="1"/>
  <c r="J95" i="1"/>
  <c r="I95" i="1"/>
  <c r="D95" i="1"/>
  <c r="I5" i="1" l="1"/>
  <c r="J5" i="1"/>
  <c r="D23" i="1" l="1"/>
  <c r="J23" i="1"/>
  <c r="I23" i="1"/>
  <c r="J73" i="1" l="1"/>
  <c r="J74" i="1"/>
  <c r="J49" i="1"/>
  <c r="I49" i="1"/>
  <c r="D49" i="1"/>
  <c r="J48" i="1"/>
  <c r="I48" i="1"/>
  <c r="D48" i="1"/>
  <c r="J47" i="1"/>
  <c r="I47" i="1"/>
  <c r="D47" i="1"/>
  <c r="J46" i="1"/>
  <c r="I46" i="1"/>
  <c r="D46" i="1"/>
  <c r="J45" i="1"/>
  <c r="I45" i="1"/>
  <c r="D45" i="1"/>
  <c r="J44" i="1"/>
  <c r="I44" i="1"/>
  <c r="D44" i="1"/>
  <c r="J43" i="1"/>
  <c r="I43" i="1"/>
  <c r="D43" i="1"/>
  <c r="J42" i="1"/>
  <c r="I42" i="1"/>
  <c r="D42" i="1"/>
  <c r="J41" i="1"/>
  <c r="I41" i="1"/>
  <c r="D41" i="1"/>
  <c r="J38" i="1"/>
  <c r="I38" i="1"/>
  <c r="D38" i="1"/>
  <c r="J37" i="1"/>
  <c r="I37" i="1"/>
  <c r="J36" i="1"/>
  <c r="I36" i="1"/>
  <c r="D36" i="1"/>
  <c r="J35" i="1"/>
  <c r="I35" i="1"/>
  <c r="D35" i="1"/>
  <c r="J34" i="1"/>
  <c r="I34" i="1"/>
  <c r="D34" i="1"/>
  <c r="J33" i="1"/>
  <c r="I33" i="1"/>
  <c r="D33" i="1"/>
  <c r="J32" i="1"/>
  <c r="I32" i="1"/>
  <c r="D32" i="1"/>
  <c r="J31" i="1"/>
  <c r="I31" i="1"/>
  <c r="D31" i="1"/>
  <c r="J30" i="1"/>
  <c r="I30" i="1"/>
  <c r="D30" i="1"/>
  <c r="J29" i="1"/>
  <c r="I29" i="1"/>
  <c r="D29" i="1"/>
  <c r="J28" i="1"/>
  <c r="I28" i="1"/>
  <c r="D28" i="1"/>
  <c r="B39" i="1"/>
  <c r="C39" i="1"/>
  <c r="E39" i="1"/>
  <c r="F39" i="1"/>
  <c r="G39" i="1"/>
  <c r="H39" i="1"/>
  <c r="J25" i="1"/>
  <c r="I25" i="1"/>
  <c r="D25" i="1"/>
  <c r="J24" i="1"/>
  <c r="I24" i="1"/>
  <c r="D24" i="1"/>
  <c r="J22" i="1"/>
  <c r="I22" i="1"/>
  <c r="D22" i="1"/>
  <c r="J21" i="1"/>
  <c r="I21" i="1"/>
  <c r="D21" i="1"/>
  <c r="J20" i="1"/>
  <c r="I20" i="1"/>
  <c r="D20" i="1"/>
  <c r="J19" i="1"/>
  <c r="I19" i="1"/>
  <c r="D19" i="1"/>
  <c r="J18" i="1"/>
  <c r="I18" i="1"/>
  <c r="D18" i="1"/>
  <c r="J17" i="1"/>
  <c r="I17" i="1"/>
  <c r="D17" i="1"/>
  <c r="J14" i="1"/>
  <c r="I14" i="1"/>
  <c r="D14" i="1"/>
  <c r="J13" i="1"/>
  <c r="I13" i="1"/>
  <c r="D13" i="1"/>
  <c r="J12" i="1"/>
  <c r="I12" i="1"/>
  <c r="D12" i="1"/>
  <c r="J11" i="1"/>
  <c r="I11" i="1"/>
  <c r="D11" i="1"/>
  <c r="J10" i="1"/>
  <c r="I10" i="1"/>
  <c r="D10" i="1"/>
  <c r="J9" i="1"/>
  <c r="I9" i="1"/>
  <c r="D9" i="1"/>
  <c r="J8" i="1"/>
  <c r="I8" i="1"/>
  <c r="D8" i="1"/>
  <c r="J7" i="1"/>
  <c r="I7" i="1"/>
  <c r="D7" i="1"/>
  <c r="J6" i="1"/>
  <c r="I6" i="1"/>
  <c r="D6" i="1"/>
  <c r="D5" i="1"/>
  <c r="J39" i="1" l="1"/>
  <c r="I39" i="1"/>
  <c r="D39" i="1"/>
  <c r="D15" i="1"/>
  <c r="J63" i="1"/>
  <c r="I63" i="1"/>
  <c r="D63" i="1"/>
  <c r="H65" i="1"/>
  <c r="E85" i="1"/>
  <c r="F85" i="1"/>
  <c r="G85" i="1"/>
  <c r="E76" i="1"/>
  <c r="F76" i="1"/>
  <c r="G76" i="1"/>
  <c r="E65" i="1"/>
  <c r="F65" i="1"/>
  <c r="G65" i="1"/>
  <c r="E50" i="1"/>
  <c r="F50" i="1"/>
  <c r="G50" i="1"/>
  <c r="E26" i="1"/>
  <c r="F26" i="1"/>
  <c r="G26" i="1"/>
  <c r="E15" i="1"/>
  <c r="F15" i="1"/>
  <c r="G15" i="1"/>
  <c r="O33" i="1"/>
  <c r="O10" i="1"/>
  <c r="O13" i="1"/>
  <c r="D58" i="1"/>
  <c r="D59" i="1"/>
  <c r="D60" i="1"/>
  <c r="D61" i="1"/>
  <c r="D62" i="1"/>
  <c r="D64" i="1"/>
  <c r="D68" i="1"/>
  <c r="D69" i="1"/>
  <c r="D70" i="1"/>
  <c r="D71" i="1"/>
  <c r="D72" i="1"/>
  <c r="D73" i="1"/>
  <c r="D74" i="1"/>
  <c r="D75" i="1"/>
  <c r="D79" i="1"/>
  <c r="D80" i="1"/>
  <c r="D81" i="1"/>
  <c r="D82" i="1"/>
  <c r="D83" i="1"/>
  <c r="D84" i="1"/>
  <c r="I69" i="1"/>
  <c r="J69" i="1"/>
  <c r="I59" i="1"/>
  <c r="J59" i="1"/>
  <c r="I60" i="1"/>
  <c r="J60" i="1"/>
  <c r="I61" i="1"/>
  <c r="J61" i="1"/>
  <c r="I62" i="1"/>
  <c r="J62" i="1"/>
  <c r="I73" i="1"/>
  <c r="I79" i="1"/>
  <c r="J79" i="1"/>
  <c r="I80" i="1"/>
  <c r="J80" i="1"/>
  <c r="I81" i="1"/>
  <c r="J81" i="1"/>
  <c r="I82" i="1"/>
  <c r="J82" i="1"/>
  <c r="I83" i="1"/>
  <c r="J83" i="1"/>
  <c r="I84" i="1"/>
  <c r="J84" i="1"/>
  <c r="J78" i="1"/>
  <c r="I78" i="1"/>
  <c r="I68" i="1"/>
  <c r="J68" i="1"/>
  <c r="I70" i="1"/>
  <c r="J70" i="1"/>
  <c r="I71" i="1"/>
  <c r="J71" i="1"/>
  <c r="I72" i="1"/>
  <c r="J72" i="1"/>
  <c r="I75" i="1"/>
  <c r="J75" i="1"/>
  <c r="J67" i="1"/>
  <c r="I67" i="1"/>
  <c r="I58" i="1"/>
  <c r="J58" i="1"/>
  <c r="I64" i="1"/>
  <c r="J64" i="1"/>
  <c r="J15" i="1"/>
  <c r="I15" i="1"/>
  <c r="B15" i="1"/>
  <c r="B65" i="1"/>
  <c r="B50" i="1"/>
  <c r="L50" i="1"/>
  <c r="B26" i="1"/>
  <c r="O46" i="1"/>
  <c r="O47" i="1"/>
  <c r="O49" i="1"/>
  <c r="D67" i="1"/>
  <c r="D78" i="1"/>
  <c r="C76" i="1"/>
  <c r="C85" i="1"/>
  <c r="C65" i="1"/>
  <c r="C50" i="1"/>
  <c r="M22" i="1"/>
  <c r="M21" i="1"/>
  <c r="C26" i="1"/>
  <c r="M14" i="1"/>
  <c r="M13" i="1"/>
  <c r="C15" i="1"/>
  <c r="K5" i="1"/>
  <c r="M5" i="1"/>
  <c r="N5" i="1"/>
  <c r="P5" i="1"/>
  <c r="K10" i="1"/>
  <c r="M10" i="1"/>
  <c r="N10" i="1"/>
  <c r="P10" i="1"/>
  <c r="K11" i="1"/>
  <c r="M11" i="1"/>
  <c r="N11" i="1"/>
  <c r="P11" i="1"/>
  <c r="K12" i="1"/>
  <c r="M12" i="1"/>
  <c r="N12" i="1"/>
  <c r="P12" i="1"/>
  <c r="K13" i="1"/>
  <c r="N13" i="1"/>
  <c r="P13" i="1"/>
  <c r="K14" i="1"/>
  <c r="N14" i="1"/>
  <c r="P14" i="1"/>
  <c r="H15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K24" i="1"/>
  <c r="M24" i="1"/>
  <c r="N24" i="1"/>
  <c r="P24" i="1"/>
  <c r="H26" i="1"/>
  <c r="K28" i="1"/>
  <c r="M28" i="1"/>
  <c r="N28" i="1"/>
  <c r="P28" i="1"/>
  <c r="K29" i="1"/>
  <c r="M29" i="1"/>
  <c r="N29" i="1"/>
  <c r="P29" i="1"/>
  <c r="K30" i="1"/>
  <c r="M30" i="1"/>
  <c r="N30" i="1"/>
  <c r="P30" i="1"/>
  <c r="K31" i="1"/>
  <c r="M31" i="1"/>
  <c r="N31" i="1"/>
  <c r="P31" i="1"/>
  <c r="K44" i="1"/>
  <c r="M44" i="1"/>
  <c r="N44" i="1"/>
  <c r="P44" i="1"/>
  <c r="K33" i="1"/>
  <c r="M33" i="1"/>
  <c r="N33" i="1"/>
  <c r="P33" i="1"/>
  <c r="K34" i="1"/>
  <c r="M34" i="1"/>
  <c r="N34" i="1"/>
  <c r="P34" i="1"/>
  <c r="K37" i="1"/>
  <c r="M37" i="1"/>
  <c r="N37" i="1"/>
  <c r="P37" i="1"/>
  <c r="K38" i="1"/>
  <c r="M38" i="1"/>
  <c r="N38" i="1"/>
  <c r="P38" i="1"/>
  <c r="K41" i="1"/>
  <c r="M41" i="1"/>
  <c r="N41" i="1"/>
  <c r="P41" i="1"/>
  <c r="K32" i="1"/>
  <c r="M32" i="1"/>
  <c r="N32" i="1"/>
  <c r="P32" i="1"/>
  <c r="K45" i="1"/>
  <c r="M45" i="1"/>
  <c r="N45" i="1"/>
  <c r="P45" i="1"/>
  <c r="K46" i="1"/>
  <c r="M46" i="1"/>
  <c r="N46" i="1"/>
  <c r="P46" i="1"/>
  <c r="K47" i="1"/>
  <c r="M47" i="1"/>
  <c r="N47" i="1"/>
  <c r="P47" i="1"/>
  <c r="K49" i="1"/>
  <c r="M49" i="1"/>
  <c r="N49" i="1"/>
  <c r="P49" i="1"/>
  <c r="H50" i="1"/>
  <c r="K51" i="1"/>
  <c r="B76" i="1"/>
  <c r="H76" i="1"/>
  <c r="B85" i="1"/>
  <c r="H85" i="1"/>
  <c r="O22" i="1"/>
  <c r="O24" i="1"/>
  <c r="O21" i="1"/>
  <c r="O20" i="1"/>
  <c r="O37" i="1"/>
  <c r="O34" i="1"/>
  <c r="I26" i="1"/>
  <c r="O45" i="1"/>
  <c r="D26" i="1"/>
  <c r="J26" i="1"/>
  <c r="E86" i="1" l="1"/>
  <c r="K15" i="1"/>
  <c r="I76" i="1"/>
  <c r="H86" i="1"/>
  <c r="B86" i="1"/>
  <c r="C51" i="1"/>
  <c r="E51" i="1"/>
  <c r="D85" i="1"/>
  <c r="F86" i="1"/>
  <c r="J76" i="1"/>
  <c r="D65" i="1"/>
  <c r="J65" i="1"/>
  <c r="M50" i="1"/>
  <c r="G51" i="1"/>
  <c r="G86" i="1"/>
  <c r="B51" i="1"/>
  <c r="K26" i="1"/>
  <c r="K50" i="1"/>
  <c r="D76" i="1"/>
  <c r="P50" i="1"/>
  <c r="D50" i="1"/>
  <c r="D51" i="1" s="1"/>
  <c r="B87" i="1"/>
  <c r="J50" i="1"/>
  <c r="I65" i="1"/>
  <c r="I85" i="1"/>
  <c r="F51" i="1"/>
  <c r="K39" i="1"/>
  <c r="I50" i="1"/>
  <c r="O50" i="1"/>
  <c r="J85" i="1"/>
  <c r="N50" i="1"/>
  <c r="C86" i="1"/>
  <c r="G87" i="1"/>
  <c r="E87" i="1"/>
  <c r="C87" i="1"/>
  <c r="H51" i="1"/>
  <c r="F87" i="1"/>
  <c r="H87" i="1"/>
  <c r="D86" i="1" l="1"/>
  <c r="D87" i="1"/>
  <c r="H88" i="1" s="1"/>
  <c r="H52" i="1"/>
  <c r="F52" i="1"/>
  <c r="G52" i="1"/>
  <c r="E52" i="1"/>
  <c r="F88" i="1" l="1"/>
  <c r="G88" i="1"/>
  <c r="E88" i="1"/>
</calcChain>
</file>

<file path=xl/sharedStrings.xml><?xml version="1.0" encoding="utf-8"?>
<sst xmlns="http://schemas.openxmlformats.org/spreadsheetml/2006/main" count="240" uniqueCount="129">
  <si>
    <t>ECTS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</si>
  <si>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</si>
  <si>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</si>
  <si>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</si>
  <si>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</si>
  <si>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</si>
  <si>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</si>
  <si>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</si>
  <si>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</si>
  <si>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SEMESTR II</t>
  </si>
  <si>
    <t>SEMESTR III</t>
  </si>
  <si>
    <t>SEMESTR IV</t>
  </si>
  <si>
    <t>SEMESTR V</t>
  </si>
  <si>
    <t>SEMESTR VI</t>
  </si>
  <si>
    <t>SEMESTR VII</t>
  </si>
  <si>
    <t>Marketing</t>
  </si>
  <si>
    <t>FACULTY OF PRODUCTION ENGINEERING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</si>
  <si>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</si>
  <si>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</si>
  <si>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</si>
  <si>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</si>
  <si>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</si>
  <si>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</si>
  <si>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</si>
  <si>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</si>
  <si>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</si>
  <si>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 xml:space="preserve">SEMESTER I </t>
  </si>
  <si>
    <t>Physical education 1</t>
  </si>
  <si>
    <t>Mathematics 1</t>
  </si>
  <si>
    <t>Chemistry</t>
  </si>
  <si>
    <t>Physics</t>
  </si>
  <si>
    <t>Macroeconomics</t>
  </si>
  <si>
    <t>Microeconomics</t>
  </si>
  <si>
    <t>Methodology of studies</t>
  </si>
  <si>
    <t>Management</t>
  </si>
  <si>
    <t>Information Technology</t>
  </si>
  <si>
    <t>Foreign Language 1</t>
  </si>
  <si>
    <t>Physical education 2</t>
  </si>
  <si>
    <t>Mathematics 2</t>
  </si>
  <si>
    <t>Materials Science</t>
  </si>
  <si>
    <t>Finance and accounting</t>
  </si>
  <si>
    <t>Cost calculation for engineers</t>
  </si>
  <si>
    <t>Informatics and computer-aided engineering</t>
  </si>
  <si>
    <t>Foreign Language 2</t>
  </si>
  <si>
    <t>Ergonomics, work safety and protection of intellectual property</t>
  </si>
  <si>
    <t>Ecology and environmental management</t>
  </si>
  <si>
    <t>Mathematical Statistics</t>
  </si>
  <si>
    <t>Operations Research</t>
  </si>
  <si>
    <t>Logistics in enterprise</t>
  </si>
  <si>
    <t>Foreign Language 3</t>
  </si>
  <si>
    <t>Application software packages</t>
  </si>
  <si>
    <t>Statistical process control</t>
  </si>
  <si>
    <t>Control Systems</t>
  </si>
  <si>
    <t>Production management and services</t>
  </si>
  <si>
    <t>Metrology</t>
  </si>
  <si>
    <t>Quality and Safety Managamet</t>
  </si>
  <si>
    <t>Electrical Engineering and Energy Law</t>
  </si>
  <si>
    <t>Technological aspects of cereal processing</t>
  </si>
  <si>
    <t>Processing of food from animal origin</t>
  </si>
  <si>
    <t>Food engineering operations in fruit and vegetable industrial plants</t>
  </si>
  <si>
    <t xml:space="preserve">Fundamentals of thermodynamics </t>
  </si>
  <si>
    <t>Management of drying processes</t>
  </si>
  <si>
    <t>Packaging systems</t>
  </si>
  <si>
    <t>Design of agri-food investment</t>
  </si>
  <si>
    <t>Diploma Seminar  1</t>
  </si>
  <si>
    <t>Student practices - 4 weeks</t>
  </si>
  <si>
    <t>Diploma Seminar  2</t>
  </si>
  <si>
    <t>Engineering project and diploma examination</t>
  </si>
  <si>
    <t>Food industry machinery</t>
  </si>
  <si>
    <t>Engineering aspects of food processing</t>
  </si>
  <si>
    <t>Renewable energy</t>
  </si>
  <si>
    <t>Functional food engineering</t>
  </si>
  <si>
    <t>Reliability and Safety of Industrial Systems</t>
  </si>
  <si>
    <t>Menagement of transportation and supply</t>
  </si>
  <si>
    <t>Business management</t>
  </si>
  <si>
    <t>Total number of hours in semesters 1 - 4</t>
  </si>
  <si>
    <t>Percentage share [%]</t>
  </si>
  <si>
    <t>Total number of hours in semesters  5-7</t>
  </si>
  <si>
    <t>Total number of hours in semesters  1-7</t>
  </si>
  <si>
    <t>*Humanities or social subject</t>
  </si>
  <si>
    <t>Economic law*</t>
  </si>
  <si>
    <t xml:space="preserve">Innovative Cereal Products </t>
  </si>
  <si>
    <t>Main field of study Management and Production Engineering, field of specialization:  Management and Food Engineering.  Full-time, first cycle study programme.   Pursuant to Resolution No. 76 / 2018-2019, the Senate of the University of Life Sciences in Lublin is obligatory for the recruitment of 2021/2022.</t>
  </si>
  <si>
    <t>Engineering design</t>
  </si>
  <si>
    <t>Production processes</t>
  </si>
  <si>
    <t>Labor market*</t>
  </si>
  <si>
    <t>Selection of optional subjects - block A*</t>
  </si>
  <si>
    <t>Social communication</t>
  </si>
  <si>
    <t>Public relations</t>
  </si>
  <si>
    <t>Block A</t>
  </si>
  <si>
    <t>Selection of optional subjects</t>
  </si>
  <si>
    <t>Block B</t>
  </si>
  <si>
    <t>Industrial Process Control</t>
  </si>
  <si>
    <t>Thermal engineering</t>
  </si>
  <si>
    <t>Business negotiations</t>
  </si>
  <si>
    <t>Block C</t>
  </si>
  <si>
    <t>Operation of food machinery</t>
  </si>
  <si>
    <t>Cost analysis</t>
  </si>
  <si>
    <t>Business financing</t>
  </si>
  <si>
    <t>Selection of optional subjects - block C*</t>
  </si>
  <si>
    <t>Selection of optional subjects - block D*</t>
  </si>
  <si>
    <t>Selection of optional subjects - block E</t>
  </si>
  <si>
    <t>Selection of optional subjects - block F</t>
  </si>
  <si>
    <t>Selection of optional subjects - block G</t>
  </si>
  <si>
    <t>Block D</t>
  </si>
  <si>
    <t>Block E</t>
  </si>
  <si>
    <t>Block F</t>
  </si>
  <si>
    <t>Block G</t>
  </si>
  <si>
    <t>Selection of optional subjects - block H</t>
  </si>
  <si>
    <t>Refrigeration in food industry</t>
  </si>
  <si>
    <t>Block H</t>
  </si>
  <si>
    <t>Residual bioproduct management</t>
  </si>
  <si>
    <t>Contamination of plant and animal raw material</t>
  </si>
  <si>
    <t>Block I</t>
  </si>
  <si>
    <t>Selection of optional subjects - block I</t>
  </si>
  <si>
    <t>Renewable energy in the food industry</t>
  </si>
  <si>
    <t xml:space="preserve">Cereal processing engineering </t>
  </si>
  <si>
    <t>Block J</t>
  </si>
  <si>
    <t>Selection of optional subjects - block J</t>
  </si>
  <si>
    <t>Packaging engineering</t>
  </si>
  <si>
    <t>Selection of optional subjects - block K</t>
  </si>
  <si>
    <t>Block K</t>
  </si>
  <si>
    <t>Selection of optional subjects - block L</t>
  </si>
  <si>
    <t>Block L</t>
  </si>
  <si>
    <t>Instrumental analysis</t>
  </si>
  <si>
    <t>Food analysis</t>
  </si>
  <si>
    <t>Selection of optional subjects - block B</t>
  </si>
  <si>
    <t>Art of negotiation</t>
  </si>
  <si>
    <t xml:space="preserve">Water and wastewater technology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</si>
</sst>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57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7" fillId="0" borderId="0"/>
    <xf numFmtId="0" fontId="27" fillId="0" borderId="0"/>
    <xf numFmtId="0" fontId="28" fillId="0" borderId="0"/>
    <xf numFmtId="164" fontId="1" fillId="0" borderId="0"/>
  </cellStyleXfs>
  <cellXfs count="166">
    <xf numFmtId="0" fontId="0" fillId="0" borderId="0" xfId="0"/>
    <xf numFmtId="0" fontId="6" fillId="0" borderId="0" xfId="2" applyFont="1" applyFill="1"/>
    <xf numFmtId="0" fontId="9" fillId="0" borderId="0" xfId="2" applyFont="1" applyFill="1"/>
    <xf numFmtId="0" fontId="10" fillId="0" borderId="0" xfId="2" applyFont="1" applyFill="1"/>
    <xf numFmtId="0" fontId="13" fillId="0" borderId="0" xfId="2" applyFont="1" applyFill="1"/>
    <xf numFmtId="1" fontId="14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0" fillId="0" borderId="0" xfId="2" applyNumberFormat="1" applyFont="1" applyFill="1" applyBorder="1" applyAlignment="1">
      <alignment horizontal="center"/>
    </xf>
    <xf numFmtId="1" fontId="17" fillId="0" borderId="0" xfId="2" applyNumberFormat="1" applyFont="1" applyFill="1" applyBorder="1" applyAlignment="1">
      <alignment horizontal="center"/>
    </xf>
    <xf numFmtId="1" fontId="21" fillId="0" borderId="0" xfId="2" applyNumberFormat="1" applyFont="1" applyFill="1" applyBorder="1" applyAlignment="1">
      <alignment horizontal="center"/>
    </xf>
    <xf numFmtId="9" fontId="22" fillId="0" borderId="0" xfId="2" applyNumberFormat="1" applyFont="1" applyFill="1" applyBorder="1" applyAlignment="1">
      <alignment horizontal="center"/>
    </xf>
    <xf numFmtId="1" fontId="22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4" fillId="0" borderId="0" xfId="2" applyFont="1" applyFill="1" applyAlignment="1">
      <alignment horizontal="center"/>
    </xf>
    <xf numFmtId="0" fontId="19" fillId="0" borderId="0" xfId="2" applyFont="1" applyFill="1" applyAlignment="1">
      <alignment horizontal="center"/>
    </xf>
    <xf numFmtId="0" fontId="19" fillId="0" borderId="0" xfId="2" applyFont="1" applyFill="1"/>
    <xf numFmtId="1" fontId="15" fillId="0" borderId="0" xfId="2" applyNumberFormat="1" applyFont="1" applyFill="1"/>
    <xf numFmtId="1" fontId="12" fillId="0" borderId="0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1" fontId="7" fillId="0" borderId="4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1" fontId="15" fillId="0" borderId="0" xfId="2" applyNumberFormat="1" applyFont="1" applyFill="1" applyBorder="1" applyAlignment="1">
      <alignment vertical="center"/>
    </xf>
    <xf numFmtId="1" fontId="26" fillId="0" borderId="0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/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7" fillId="0" borderId="0" xfId="2" applyFill="1"/>
    <xf numFmtId="0" fontId="27" fillId="0" borderId="0" xfId="2" applyFill="1" applyAlignment="1">
      <alignment horizontal="center"/>
    </xf>
    <xf numFmtId="0" fontId="9" fillId="0" borderId="4" xfId="2" applyFont="1" applyFill="1" applyBorder="1" applyAlignment="1">
      <alignment horizontal="right" vertical="center"/>
    </xf>
    <xf numFmtId="1" fontId="11" fillId="0" borderId="4" xfId="2" applyNumberFormat="1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1" fontId="12" fillId="0" borderId="4" xfId="2" applyNumberFormat="1" applyFont="1" applyFill="1" applyBorder="1" applyAlignment="1">
      <alignment horizontal="center" vertical="center"/>
    </xf>
    <xf numFmtId="1" fontId="11" fillId="0" borderId="4" xfId="2" applyNumberFormat="1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165" fontId="11" fillId="0" borderId="4" xfId="2" applyNumberFormat="1" applyFont="1" applyFill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/>
    </xf>
    <xf numFmtId="165" fontId="11" fillId="0" borderId="3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right"/>
    </xf>
    <xf numFmtId="0" fontId="23" fillId="0" borderId="0" xfId="2" applyFont="1" applyFill="1" applyBorder="1" applyAlignment="1">
      <alignment horizontal="center"/>
    </xf>
    <xf numFmtId="0" fontId="25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/>
    <xf numFmtId="1" fontId="11" fillId="0" borderId="6" xfId="2" applyNumberFormat="1" applyFont="1" applyFill="1" applyBorder="1" applyAlignment="1">
      <alignment horizontal="center" vertical="center"/>
    </xf>
    <xf numFmtId="1" fontId="11" fillId="0" borderId="7" xfId="2" applyNumberFormat="1" applyFont="1" applyFill="1" applyBorder="1" applyAlignment="1">
      <alignment horizontal="center"/>
    </xf>
    <xf numFmtId="1" fontId="11" fillId="0" borderId="3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Border="1"/>
    <xf numFmtId="0" fontId="9" fillId="4" borderId="5" xfId="2" applyFont="1" applyFill="1" applyBorder="1" applyAlignment="1">
      <alignment horizontal="left" vertical="center"/>
    </xf>
    <xf numFmtId="0" fontId="6" fillId="4" borderId="8" xfId="2" applyFont="1" applyFill="1" applyBorder="1" applyAlignment="1">
      <alignment vertical="center"/>
    </xf>
    <xf numFmtId="1" fontId="6" fillId="2" borderId="4" xfId="2" applyNumberFormat="1" applyFont="1" applyFill="1" applyBorder="1" applyAlignment="1">
      <alignment horizontal="left" vertical="center"/>
    </xf>
    <xf numFmtId="0" fontId="27" fillId="0" borderId="0" xfId="2" applyFont="1" applyFill="1" applyAlignment="1">
      <alignment horizontal="center"/>
    </xf>
    <xf numFmtId="0" fontId="27" fillId="0" borderId="0" xfId="2" applyFont="1" applyFill="1"/>
    <xf numFmtId="0" fontId="27" fillId="0" borderId="4" xfId="2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textRotation="90" wrapText="1"/>
    </xf>
    <xf numFmtId="0" fontId="27" fillId="0" borderId="4" xfId="0" applyFont="1" applyBorder="1" applyAlignment="1">
      <alignment horizontal="center" vertical="center" textRotation="90"/>
    </xf>
    <xf numFmtId="0" fontId="27" fillId="0" borderId="4" xfId="0" applyFont="1" applyBorder="1" applyAlignment="1">
      <alignment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0" fontId="27" fillId="0" borderId="4" xfId="2" applyFont="1" applyFill="1" applyBorder="1" applyAlignment="1">
      <alignment horizontal="center" vertical="center" wrapText="1"/>
    </xf>
    <xf numFmtId="1" fontId="30" fillId="0" borderId="4" xfId="2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4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center" wrapText="1"/>
    </xf>
    <xf numFmtId="1" fontId="27" fillId="0" borderId="4" xfId="2" applyNumberFormat="1" applyFont="1" applyFill="1" applyBorder="1" applyAlignment="1">
      <alignment horizontal="center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1" fontId="18" fillId="0" borderId="4" xfId="2" applyNumberFormat="1" applyFont="1" applyFill="1" applyBorder="1" applyAlignment="1">
      <alignment horizontal="center" vertical="center" wrapText="1"/>
    </xf>
    <xf numFmtId="1" fontId="29" fillId="0" borderId="4" xfId="2" applyNumberFormat="1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1" fontId="22" fillId="0" borderId="4" xfId="2" applyNumberFormat="1" applyFont="1" applyFill="1" applyBorder="1" applyAlignment="1">
      <alignment horizontal="center" vertical="center"/>
    </xf>
    <xf numFmtId="1" fontId="31" fillId="0" borderId="2" xfId="2" applyNumberFormat="1" applyFont="1" applyFill="1" applyBorder="1" applyAlignment="1">
      <alignment horizontal="center" vertical="center"/>
    </xf>
    <xf numFmtId="0" fontId="30" fillId="0" borderId="4" xfId="2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 wrapText="1"/>
    </xf>
    <xf numFmtId="1" fontId="29" fillId="0" borderId="4" xfId="2" applyNumberFormat="1" applyFont="1" applyFill="1" applyBorder="1" applyAlignment="1">
      <alignment horizontal="center" vertical="center" wrapText="1"/>
    </xf>
    <xf numFmtId="1" fontId="30" fillId="0" borderId="4" xfId="2" applyNumberFormat="1" applyFont="1" applyFill="1" applyBorder="1" applyAlignment="1">
      <alignment horizontal="center" vertical="center"/>
    </xf>
    <xf numFmtId="0" fontId="27" fillId="0" borderId="4" xfId="0" applyFont="1" applyFill="1" applyBorder="1"/>
    <xf numFmtId="1" fontId="27" fillId="0" borderId="4" xfId="0" applyNumberFormat="1" applyFont="1" applyFill="1" applyBorder="1" applyAlignment="1">
      <alignment horizontal="center"/>
    </xf>
    <xf numFmtId="1" fontId="27" fillId="0" borderId="4" xfId="2" applyNumberFormat="1" applyFont="1" applyFill="1" applyBorder="1" applyAlignment="1">
      <alignment horizontal="center" vertical="center"/>
    </xf>
    <xf numFmtId="0" fontId="30" fillId="0" borderId="4" xfId="2" applyNumberFormat="1" applyFont="1" applyFill="1" applyBorder="1" applyAlignment="1">
      <alignment horizontal="center" vertical="center"/>
    </xf>
    <xf numFmtId="0" fontId="27" fillId="0" borderId="4" xfId="0" applyFont="1" applyBorder="1"/>
    <xf numFmtId="0" fontId="27" fillId="0" borderId="4" xfId="0" applyFont="1" applyFill="1" applyBorder="1" applyAlignment="1">
      <alignment vertical="center"/>
    </xf>
    <xf numFmtId="1" fontId="22" fillId="0" borderId="2" xfId="2" applyNumberFormat="1" applyFont="1" applyFill="1" applyBorder="1" applyAlignment="1">
      <alignment horizontal="center" vertical="center"/>
    </xf>
    <xf numFmtId="1" fontId="22" fillId="0" borderId="3" xfId="2" applyNumberFormat="1" applyFont="1" applyFill="1" applyBorder="1" applyAlignment="1">
      <alignment horizontal="center" vertical="center"/>
    </xf>
    <xf numFmtId="0" fontId="29" fillId="4" borderId="10" xfId="2" applyFont="1" applyFill="1" applyBorder="1" applyAlignment="1">
      <alignment vertical="center" wrapText="1"/>
    </xf>
    <xf numFmtId="1" fontId="29" fillId="0" borderId="4" xfId="2" applyNumberFormat="1" applyFont="1" applyFill="1" applyBorder="1" applyAlignment="1">
      <alignment horizontal="center"/>
    </xf>
    <xf numFmtId="1" fontId="29" fillId="0" borderId="1" xfId="2" applyNumberFormat="1" applyFont="1" applyFill="1" applyBorder="1" applyAlignment="1">
      <alignment horizontal="center" vertical="center"/>
    </xf>
    <xf numFmtId="1" fontId="29" fillId="0" borderId="9" xfId="2" applyNumberFormat="1" applyFont="1" applyFill="1" applyBorder="1" applyAlignment="1">
      <alignment horizontal="center" vertical="center"/>
    </xf>
    <xf numFmtId="1" fontId="29" fillId="0" borderId="5" xfId="2" applyNumberFormat="1" applyFont="1" applyFill="1" applyBorder="1" applyAlignment="1">
      <alignment horizontal="center" vertical="center"/>
    </xf>
    <xf numFmtId="1" fontId="29" fillId="0" borderId="0" xfId="2" applyNumberFormat="1" applyFont="1" applyFill="1" applyBorder="1" applyAlignment="1">
      <alignment horizontal="center" vertical="center"/>
    </xf>
    <xf numFmtId="1" fontId="29" fillId="2" borderId="4" xfId="2" applyNumberFormat="1" applyFont="1" applyFill="1" applyBorder="1" applyAlignment="1">
      <alignment horizontal="left" vertical="center" wrapText="1"/>
    </xf>
    <xf numFmtId="165" fontId="29" fillId="0" borderId="4" xfId="2" applyNumberFormat="1" applyFont="1" applyFill="1" applyBorder="1" applyAlignment="1">
      <alignment horizontal="center" vertical="center"/>
    </xf>
    <xf numFmtId="165" fontId="29" fillId="0" borderId="2" xfId="2" applyNumberFormat="1" applyFont="1" applyFill="1" applyBorder="1" applyAlignment="1">
      <alignment horizontal="center" vertical="center"/>
    </xf>
    <xf numFmtId="165" fontId="29" fillId="0" borderId="3" xfId="2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 textRotation="90"/>
    </xf>
    <xf numFmtId="0" fontId="29" fillId="0" borderId="0" xfId="2" applyFont="1" applyFill="1"/>
    <xf numFmtId="0" fontId="29" fillId="0" borderId="0" xfId="2" applyFont="1" applyFill="1" applyAlignment="1">
      <alignment horizontal="center" wrapText="1"/>
    </xf>
    <xf numFmtId="0" fontId="31" fillId="0" borderId="2" xfId="2" applyFont="1" applyFill="1" applyBorder="1" applyAlignment="1">
      <alignment horizontal="center" vertical="center"/>
    </xf>
    <xf numFmtId="9" fontId="27" fillId="0" borderId="0" xfId="2" applyNumberFormat="1" applyFont="1" applyFill="1"/>
    <xf numFmtId="0" fontId="29" fillId="0" borderId="0" xfId="2" applyFont="1" applyFill="1" applyAlignment="1">
      <alignment horizontal="center"/>
    </xf>
    <xf numFmtId="0" fontId="18" fillId="0" borderId="0" xfId="2" applyFont="1" applyFill="1" applyAlignment="1">
      <alignment horizontal="center"/>
    </xf>
    <xf numFmtId="0" fontId="22" fillId="0" borderId="4" xfId="2" applyFont="1" applyFill="1" applyBorder="1" applyAlignment="1">
      <alignment horizontal="right" vertical="center"/>
    </xf>
    <xf numFmtId="0" fontId="30" fillId="0" borderId="0" xfId="2" applyFont="1" applyFill="1" applyAlignment="1">
      <alignment horizontal="center"/>
    </xf>
    <xf numFmtId="9" fontId="18" fillId="0" borderId="0" xfId="2" applyNumberFormat="1" applyFont="1" applyFill="1"/>
    <xf numFmtId="0" fontId="31" fillId="0" borderId="0" xfId="2" applyFont="1" applyFill="1" applyAlignment="1">
      <alignment horizontal="center"/>
    </xf>
    <xf numFmtId="0" fontId="31" fillId="0" borderId="2" xfId="2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vertical="center"/>
    </xf>
    <xf numFmtId="0" fontId="31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vertical="center"/>
    </xf>
    <xf numFmtId="0" fontId="32" fillId="0" borderId="4" xfId="0" applyFont="1" applyBorder="1"/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3" fillId="0" borderId="0" xfId="2" applyFont="1" applyFill="1" applyAlignment="1">
      <alignment horizontal="left"/>
    </xf>
    <xf numFmtId="0" fontId="0" fillId="3" borderId="4" xfId="0" applyFont="1" applyFill="1" applyBorder="1" applyAlignment="1">
      <alignment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vertical="center" wrapText="1"/>
    </xf>
    <xf numFmtId="1" fontId="30" fillId="0" borderId="0" xfId="2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  <xf numFmtId="0" fontId="29" fillId="0" borderId="0" xfId="4" applyFont="1" applyFill="1" applyBorder="1" applyAlignment="1">
      <alignment horizontal="center" vertical="center" wrapText="1"/>
    </xf>
    <xf numFmtId="1" fontId="27" fillId="0" borderId="0" xfId="2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1" fontId="7" fillId="0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/>
    </xf>
    <xf numFmtId="0" fontId="33" fillId="0" borderId="4" xfId="2" applyFont="1" applyFill="1" applyBorder="1" applyAlignment="1">
      <alignment horizontal="center" vertical="center"/>
    </xf>
    <xf numFmtId="0" fontId="33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0" fillId="0" borderId="4" xfId="0" applyBorder="1"/>
    <xf numFmtId="0" fontId="29" fillId="0" borderId="4" xfId="0" applyFont="1" applyFill="1" applyBorder="1" applyAlignment="1">
      <alignment vertical="center" wrapText="1"/>
    </xf>
    <xf numFmtId="0" fontId="0" fillId="0" borderId="4" xfId="2" applyFont="1" applyFill="1" applyBorder="1"/>
    <xf numFmtId="0" fontId="29" fillId="0" borderId="4" xfId="2" applyFont="1" applyFill="1" applyBorder="1"/>
    <xf numFmtId="0" fontId="6" fillId="0" borderId="4" xfId="2" applyFont="1" applyFill="1" applyBorder="1" applyAlignment="1">
      <alignment horizontal="left" vertical="center"/>
    </xf>
    <xf numFmtId="0" fontId="29" fillId="0" borderId="4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left" vertical="center"/>
    </xf>
    <xf numFmtId="1" fontId="29" fillId="0" borderId="4" xfId="2" applyNumberFormat="1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/>
    </xf>
    <xf numFmtId="0" fontId="29" fillId="2" borderId="4" xfId="2" applyFont="1" applyFill="1" applyBorder="1" applyAlignment="1">
      <alignment horizontal="left" vertical="center"/>
    </xf>
    <xf numFmtId="0" fontId="22" fillId="0" borderId="4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tabSelected="1" topLeftCell="A102" zoomScale="130" zoomScaleNormal="130" workbookViewId="0">
      <selection activeCell="E113" sqref="E113"/>
    </sheetView>
  </sheetViews>
  <sheetFormatPr defaultColWidth="13" defaultRowHeight="12.75" x14ac:dyDescent="0.2"/>
  <cols>
    <col min="1" max="1" width="44.140625" style="60" customWidth="1"/>
    <col min="2" max="2" width="6.28515625" style="61" customWidth="1"/>
    <col min="3" max="7" width="6.28515625" style="16" customWidth="1"/>
    <col min="8" max="8" width="5.28515625" style="16" customWidth="1"/>
    <col min="9" max="9" width="6.28515625" style="16" customWidth="1"/>
    <col min="10" max="10" width="6.28515625" style="63" customWidth="1"/>
    <col min="11" max="11" width="0" style="38" hidden="1" customWidth="1"/>
    <col min="12" max="13" width="0" style="39" hidden="1" customWidth="1"/>
    <col min="14" max="14" width="0" style="40" hidden="1" customWidth="1"/>
    <col min="15" max="16" width="0" style="41" hidden="1" customWidth="1"/>
    <col min="17" max="16384" width="13" style="40"/>
  </cols>
  <sheetData>
    <row r="1" spans="1:16" x14ac:dyDescent="0.2">
      <c r="A1" s="160" t="s">
        <v>16</v>
      </c>
      <c r="B1" s="160"/>
      <c r="C1" s="160"/>
      <c r="D1" s="160"/>
      <c r="E1" s="160"/>
      <c r="F1" s="160"/>
      <c r="G1" s="160"/>
      <c r="H1" s="160"/>
      <c r="I1" s="160"/>
      <c r="J1" s="160"/>
      <c r="L1" s="69"/>
      <c r="M1" s="69"/>
      <c r="N1" s="70"/>
      <c r="O1" s="69"/>
      <c r="P1" s="69"/>
    </row>
    <row r="2" spans="1:16" ht="48.75" customHeight="1" x14ac:dyDescent="0.2">
      <c r="A2" s="162" t="s">
        <v>82</v>
      </c>
      <c r="B2" s="162"/>
      <c r="C2" s="162"/>
      <c r="D2" s="162"/>
      <c r="E2" s="162"/>
      <c r="F2" s="162"/>
      <c r="G2" s="162"/>
      <c r="H2" s="162"/>
      <c r="I2" s="162"/>
      <c r="J2" s="162"/>
      <c r="L2" s="69"/>
      <c r="M2" s="69"/>
      <c r="N2" s="70"/>
      <c r="O2" s="69"/>
      <c r="P2" s="69"/>
    </row>
    <row r="3" spans="1:16" s="1" customFormat="1" ht="93.75" customHeight="1" x14ac:dyDescent="0.25">
      <c r="A3" s="71" t="s">
        <v>17</v>
      </c>
      <c r="B3" s="72" t="s">
        <v>0</v>
      </c>
      <c r="C3" s="73" t="s">
        <v>18</v>
      </c>
      <c r="D3" s="73" t="s">
        <v>19</v>
      </c>
      <c r="E3" s="74" t="s">
        <v>20</v>
      </c>
      <c r="F3" s="73" t="s">
        <v>21</v>
      </c>
      <c r="G3" s="73" t="s">
        <v>22</v>
      </c>
      <c r="H3" s="73" t="s">
        <v>23</v>
      </c>
      <c r="I3" s="73" t="s">
        <v>24</v>
      </c>
      <c r="J3" s="73" t="s">
        <v>25</v>
      </c>
      <c r="K3" s="115" t="s">
        <v>1</v>
      </c>
      <c r="L3" s="116" t="s">
        <v>2</v>
      </c>
      <c r="M3" s="116" t="s">
        <v>3</v>
      </c>
      <c r="N3" s="117"/>
      <c r="O3" s="118" t="s">
        <v>4</v>
      </c>
      <c r="P3" s="118" t="s">
        <v>5</v>
      </c>
    </row>
    <row r="4" spans="1:16" s="1" customFormat="1" ht="12.75" customHeight="1" x14ac:dyDescent="0.25">
      <c r="A4" s="164" t="s">
        <v>26</v>
      </c>
      <c r="B4" s="164"/>
      <c r="C4" s="164"/>
      <c r="D4" s="164"/>
      <c r="E4" s="164"/>
      <c r="F4" s="164"/>
      <c r="G4" s="164"/>
      <c r="H4" s="164"/>
      <c r="I4" s="164"/>
      <c r="J4" s="164"/>
      <c r="K4" s="115"/>
      <c r="L4" s="116"/>
      <c r="M4" s="116"/>
      <c r="N4" s="117"/>
      <c r="O4" s="118"/>
      <c r="P4" s="118"/>
    </row>
    <row r="5" spans="1:16" s="1" customFormat="1" ht="12.6" customHeight="1" x14ac:dyDescent="0.25">
      <c r="A5" s="75" t="s">
        <v>27</v>
      </c>
      <c r="B5" s="76">
        <v>0</v>
      </c>
      <c r="C5" s="77" t="s">
        <v>7</v>
      </c>
      <c r="D5" s="78">
        <f>SUM(E5:H5)</f>
        <v>30</v>
      </c>
      <c r="E5" s="79"/>
      <c r="F5" s="80">
        <v>30</v>
      </c>
      <c r="G5" s="80"/>
      <c r="H5" s="81"/>
      <c r="I5" s="78">
        <f>ROUNDUP(E5/15,0)</f>
        <v>0</v>
      </c>
      <c r="J5" s="82">
        <f>ROUNDUP((F5+G5+H5)/15,0)</f>
        <v>2</v>
      </c>
      <c r="K5" s="119" t="str">
        <f t="shared" ref="K5:K14" si="0">"#REF!/25"</f>
        <v>#REF!/25</v>
      </c>
      <c r="L5" s="69">
        <v>0</v>
      </c>
      <c r="M5" s="69">
        <f t="shared" ref="M5:M14" si="1">IF(G5&gt;0,1,0)</f>
        <v>0</v>
      </c>
      <c r="N5" s="120" t="str">
        <f>"#REF!/E5"</f>
        <v>#REF!/E5</v>
      </c>
      <c r="O5" s="121">
        <v>3</v>
      </c>
      <c r="P5" s="121" t="str">
        <f>"#REF!-P5"</f>
        <v>#REF!-P5</v>
      </c>
    </row>
    <row r="6" spans="1:16" s="1" customFormat="1" ht="12.6" customHeight="1" x14ac:dyDescent="0.25">
      <c r="A6" s="75" t="s">
        <v>28</v>
      </c>
      <c r="B6" s="76">
        <v>4</v>
      </c>
      <c r="C6" s="83" t="s">
        <v>7</v>
      </c>
      <c r="D6" s="78">
        <f>SUM(E6:H6)</f>
        <v>45</v>
      </c>
      <c r="E6" s="79">
        <v>15</v>
      </c>
      <c r="F6" s="80">
        <v>30</v>
      </c>
      <c r="G6" s="80"/>
      <c r="H6" s="81"/>
      <c r="I6" s="78">
        <f>ROUNDUP(E6/15,0)</f>
        <v>1</v>
      </c>
      <c r="J6" s="82">
        <f>ROUNDUP((F6+G6+H6)/15,0)</f>
        <v>2</v>
      </c>
      <c r="K6" s="119"/>
      <c r="L6" s="69"/>
      <c r="M6" s="69"/>
      <c r="N6" s="120"/>
      <c r="O6" s="121"/>
      <c r="P6" s="121"/>
    </row>
    <row r="7" spans="1:16" s="1" customFormat="1" ht="12.6" customHeight="1" x14ac:dyDescent="0.25">
      <c r="A7" s="75" t="s">
        <v>29</v>
      </c>
      <c r="B7" s="76">
        <v>4</v>
      </c>
      <c r="C7" s="83" t="s">
        <v>7</v>
      </c>
      <c r="D7" s="78">
        <f>SUM(E7:H7)</f>
        <v>45</v>
      </c>
      <c r="E7" s="79">
        <v>15</v>
      </c>
      <c r="F7" s="80">
        <v>10</v>
      </c>
      <c r="G7" s="80">
        <v>20</v>
      </c>
      <c r="H7" s="81"/>
      <c r="I7" s="78">
        <f>ROUNDUP(E7/15,0)</f>
        <v>1</v>
      </c>
      <c r="J7" s="82">
        <f>ROUNDUP((F7+G7+H7)/15,0)</f>
        <v>2</v>
      </c>
      <c r="K7" s="119"/>
      <c r="L7" s="69"/>
      <c r="M7" s="69"/>
      <c r="N7" s="120"/>
      <c r="O7" s="121"/>
      <c r="P7" s="121"/>
    </row>
    <row r="8" spans="1:16" s="1" customFormat="1" ht="12.6" customHeight="1" x14ac:dyDescent="0.25">
      <c r="A8" s="75" t="s">
        <v>30</v>
      </c>
      <c r="B8" s="76">
        <v>5</v>
      </c>
      <c r="C8" s="83" t="s">
        <v>6</v>
      </c>
      <c r="D8" s="78">
        <f>SUM(E8:H8)</f>
        <v>45</v>
      </c>
      <c r="E8" s="79">
        <v>15</v>
      </c>
      <c r="F8" s="80">
        <v>10</v>
      </c>
      <c r="G8" s="80">
        <v>20</v>
      </c>
      <c r="H8" s="81"/>
      <c r="I8" s="78">
        <f>ROUNDUP(E8/15,0)</f>
        <v>1</v>
      </c>
      <c r="J8" s="82">
        <f>ROUNDUP((F8+G8+H8)/15,0)</f>
        <v>2</v>
      </c>
      <c r="K8" s="119"/>
      <c r="L8" s="69"/>
      <c r="M8" s="69"/>
      <c r="N8" s="120"/>
      <c r="O8" s="121"/>
      <c r="P8" s="121"/>
    </row>
    <row r="9" spans="1:16" s="1" customFormat="1" ht="12.6" customHeight="1" x14ac:dyDescent="0.25">
      <c r="A9" s="75" t="s">
        <v>31</v>
      </c>
      <c r="B9" s="76">
        <v>4</v>
      </c>
      <c r="C9" s="83" t="s">
        <v>7</v>
      </c>
      <c r="D9" s="78">
        <f t="shared" ref="D9:D14" si="2">SUM(E9:H9)</f>
        <v>30</v>
      </c>
      <c r="E9" s="79">
        <v>15</v>
      </c>
      <c r="F9" s="80">
        <v>5</v>
      </c>
      <c r="G9" s="80">
        <v>10</v>
      </c>
      <c r="H9" s="81"/>
      <c r="I9" s="78">
        <f t="shared" ref="I9:I14" si="3">ROUNDUP(E9/15,0)</f>
        <v>1</v>
      </c>
      <c r="J9" s="82">
        <f t="shared" ref="J9:J14" si="4">ROUNDUP((F9+G9+H9)/15,0)</f>
        <v>1</v>
      </c>
      <c r="K9" s="119"/>
      <c r="L9" s="69"/>
      <c r="M9" s="69"/>
      <c r="N9" s="120"/>
      <c r="O9" s="121"/>
      <c r="P9" s="121"/>
    </row>
    <row r="10" spans="1:16" s="1" customFormat="1" ht="12.6" customHeight="1" x14ac:dyDescent="0.25">
      <c r="A10" s="84" t="s">
        <v>35</v>
      </c>
      <c r="B10" s="76">
        <v>2</v>
      </c>
      <c r="C10" s="83" t="s">
        <v>7</v>
      </c>
      <c r="D10" s="78">
        <f t="shared" si="2"/>
        <v>30</v>
      </c>
      <c r="E10" s="79"/>
      <c r="F10" s="80"/>
      <c r="G10" s="80">
        <v>30</v>
      </c>
      <c r="H10" s="81"/>
      <c r="I10" s="78">
        <f t="shared" si="3"/>
        <v>0</v>
      </c>
      <c r="J10" s="82">
        <f t="shared" si="4"/>
        <v>2</v>
      </c>
      <c r="K10" s="119" t="str">
        <f t="shared" si="0"/>
        <v>#REF!/25</v>
      </c>
      <c r="L10" s="69">
        <v>0</v>
      </c>
      <c r="M10" s="69">
        <f t="shared" si="1"/>
        <v>1</v>
      </c>
      <c r="N10" s="120" t="str">
        <f>"#REF!/E7"</f>
        <v>#REF!/E7</v>
      </c>
      <c r="O10" s="121">
        <f>D10/25</f>
        <v>1.2</v>
      </c>
      <c r="P10" s="121" t="str">
        <f>"#REF!-P7"</f>
        <v>#REF!-P7</v>
      </c>
    </row>
    <row r="11" spans="1:16" s="1" customFormat="1" ht="12.6" customHeight="1" x14ac:dyDescent="0.25">
      <c r="A11" s="84" t="s">
        <v>34</v>
      </c>
      <c r="B11" s="76">
        <v>5</v>
      </c>
      <c r="C11" s="83" t="s">
        <v>6</v>
      </c>
      <c r="D11" s="78">
        <f t="shared" si="2"/>
        <v>45</v>
      </c>
      <c r="E11" s="79">
        <v>30</v>
      </c>
      <c r="F11" s="80">
        <v>15</v>
      </c>
      <c r="G11" s="80"/>
      <c r="H11" s="81"/>
      <c r="I11" s="78">
        <f t="shared" si="3"/>
        <v>2</v>
      </c>
      <c r="J11" s="82">
        <f t="shared" si="4"/>
        <v>1</v>
      </c>
      <c r="K11" s="119" t="str">
        <f t="shared" si="0"/>
        <v>#REF!/25</v>
      </c>
      <c r="L11" s="69">
        <v>0</v>
      </c>
      <c r="M11" s="69">
        <f t="shared" si="1"/>
        <v>0</v>
      </c>
      <c r="N11" s="120" t="str">
        <f>"#REF!/E8"</f>
        <v>#REF!/E8</v>
      </c>
      <c r="O11" s="121">
        <v>0.6</v>
      </c>
      <c r="P11" s="121" t="str">
        <f>"#REF!-P8"</f>
        <v>#REF!-P8</v>
      </c>
    </row>
    <row r="12" spans="1:16" s="2" customFormat="1" ht="12.6" customHeight="1" x14ac:dyDescent="0.25">
      <c r="A12" s="134" t="s">
        <v>86</v>
      </c>
      <c r="B12" s="76">
        <v>2</v>
      </c>
      <c r="C12" s="83" t="s">
        <v>7</v>
      </c>
      <c r="D12" s="78">
        <f t="shared" si="2"/>
        <v>30</v>
      </c>
      <c r="E12" s="79">
        <v>30</v>
      </c>
      <c r="F12" s="80"/>
      <c r="G12" s="80"/>
      <c r="H12" s="81"/>
      <c r="I12" s="78">
        <f t="shared" si="3"/>
        <v>2</v>
      </c>
      <c r="J12" s="82">
        <f t="shared" si="4"/>
        <v>0</v>
      </c>
      <c r="K12" s="119" t="str">
        <f t="shared" si="0"/>
        <v>#REF!/25</v>
      </c>
      <c r="L12" s="69">
        <v>0</v>
      </c>
      <c r="M12" s="69">
        <f t="shared" si="1"/>
        <v>0</v>
      </c>
      <c r="N12" s="120" t="str">
        <f>"#REF!/E9"</f>
        <v>#REF!/E9</v>
      </c>
      <c r="O12" s="121">
        <v>0.6</v>
      </c>
      <c r="P12" s="121" t="str">
        <f>"#REF!-P9"</f>
        <v>#REF!-P9</v>
      </c>
    </row>
    <row r="13" spans="1:16" s="1" customFormat="1" ht="12.6" customHeight="1" x14ac:dyDescent="0.25">
      <c r="A13" s="75" t="s">
        <v>32</v>
      </c>
      <c r="B13" s="76">
        <v>4</v>
      </c>
      <c r="C13" s="83" t="s">
        <v>6</v>
      </c>
      <c r="D13" s="78">
        <f t="shared" si="2"/>
        <v>45</v>
      </c>
      <c r="E13" s="79">
        <v>15</v>
      </c>
      <c r="F13" s="85">
        <v>10</v>
      </c>
      <c r="G13" s="85">
        <v>20</v>
      </c>
      <c r="H13" s="78"/>
      <c r="I13" s="78">
        <f t="shared" si="3"/>
        <v>1</v>
      </c>
      <c r="J13" s="82">
        <f t="shared" si="4"/>
        <v>2</v>
      </c>
      <c r="K13" s="119" t="str">
        <f t="shared" si="0"/>
        <v>#REF!/25</v>
      </c>
      <c r="L13" s="122">
        <v>1</v>
      </c>
      <c r="M13" s="69">
        <f t="shared" si="1"/>
        <v>1</v>
      </c>
      <c r="N13" s="120" t="str">
        <f>"#REF!/E10"</f>
        <v>#REF!/E10</v>
      </c>
      <c r="O13" s="121">
        <f>D13/25</f>
        <v>1.8</v>
      </c>
      <c r="P13" s="121" t="str">
        <f>"#REF!-P10"</f>
        <v>#REF!-P10</v>
      </c>
    </row>
    <row r="14" spans="1:16" s="3" customFormat="1" ht="12.6" customHeight="1" x14ac:dyDescent="0.25">
      <c r="A14" s="75" t="s">
        <v>33</v>
      </c>
      <c r="B14" s="76"/>
      <c r="C14" s="77"/>
      <c r="D14" s="78">
        <f t="shared" si="2"/>
        <v>5</v>
      </c>
      <c r="E14" s="79">
        <v>5</v>
      </c>
      <c r="F14" s="79"/>
      <c r="G14" s="79"/>
      <c r="H14" s="86"/>
      <c r="I14" s="78">
        <f t="shared" si="3"/>
        <v>1</v>
      </c>
      <c r="J14" s="82">
        <f t="shared" si="4"/>
        <v>0</v>
      </c>
      <c r="K14" s="119" t="str">
        <f t="shared" si="0"/>
        <v>#REF!/25</v>
      </c>
      <c r="L14" s="69">
        <v>0</v>
      </c>
      <c r="M14" s="69">
        <f t="shared" si="1"/>
        <v>0</v>
      </c>
      <c r="N14" s="120" t="str">
        <f>"#REF!/E11"</f>
        <v>#REF!/E11</v>
      </c>
      <c r="O14" s="121">
        <v>1</v>
      </c>
      <c r="P14" s="121" t="str">
        <f>"#REF!-P11"</f>
        <v>#REF!-P11</v>
      </c>
    </row>
    <row r="15" spans="1:16" s="2" customFormat="1" ht="12.6" customHeight="1" x14ac:dyDescent="0.25">
      <c r="A15" s="123" t="s">
        <v>8</v>
      </c>
      <c r="B15" s="87">
        <f>SUM(B5:B14)</f>
        <v>30</v>
      </c>
      <c r="C15" s="88">
        <f>COUNTIF(C5:C14,"e")</f>
        <v>3</v>
      </c>
      <c r="D15" s="89">
        <f t="shared" ref="D15:K15" si="5">SUM(D5:D14)</f>
        <v>350</v>
      </c>
      <c r="E15" s="89">
        <f t="shared" si="5"/>
        <v>140</v>
      </c>
      <c r="F15" s="89">
        <f t="shared" si="5"/>
        <v>110</v>
      </c>
      <c r="G15" s="89">
        <f t="shared" si="5"/>
        <v>100</v>
      </c>
      <c r="H15" s="89">
        <f t="shared" si="5"/>
        <v>0</v>
      </c>
      <c r="I15" s="89">
        <f t="shared" si="5"/>
        <v>10</v>
      </c>
      <c r="J15" s="87">
        <f t="shared" si="5"/>
        <v>14</v>
      </c>
      <c r="K15" s="90">
        <f t="shared" si="5"/>
        <v>0</v>
      </c>
      <c r="L15" s="124"/>
      <c r="M15" s="69"/>
      <c r="N15" s="120"/>
      <c r="O15" s="121"/>
      <c r="P15" s="121"/>
    </row>
    <row r="16" spans="1:16" s="2" customFormat="1" ht="12.6" customHeight="1" x14ac:dyDescent="0.25">
      <c r="A16" s="165" t="s">
        <v>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90"/>
      <c r="L16" s="124"/>
      <c r="M16" s="69"/>
      <c r="N16" s="120"/>
      <c r="O16" s="121"/>
      <c r="P16" s="121"/>
    </row>
    <row r="17" spans="1:16" s="2" customFormat="1" ht="12.6" customHeight="1" x14ac:dyDescent="0.25">
      <c r="A17" s="75" t="s">
        <v>36</v>
      </c>
      <c r="B17" s="76">
        <v>2</v>
      </c>
      <c r="C17" s="83" t="s">
        <v>7</v>
      </c>
      <c r="D17" s="78">
        <f t="shared" ref="D17:D25" si="6">SUM(E17:H17)</f>
        <v>30</v>
      </c>
      <c r="E17" s="78"/>
      <c r="F17" s="78"/>
      <c r="G17" s="91">
        <v>30</v>
      </c>
      <c r="H17" s="78"/>
      <c r="I17" s="78">
        <f>ROUNDUP(E17/15,0)</f>
        <v>0</v>
      </c>
      <c r="J17" s="82">
        <f>ROUNDUP((F17+G17+H17)/15,0)</f>
        <v>2</v>
      </c>
      <c r="K17" s="119" t="str">
        <f t="shared" ref="K17:K24" si="7">"#REF!/25"</f>
        <v>#REF!/25</v>
      </c>
      <c r="L17" s="124">
        <v>0</v>
      </c>
      <c r="M17" s="69">
        <f t="shared" ref="M17:M24" si="8">IF(G17&gt;0,1,0)</f>
        <v>1</v>
      </c>
      <c r="N17" s="120" t="str">
        <f>"#REF!/E17"</f>
        <v>#REF!/E17</v>
      </c>
      <c r="O17" s="121">
        <v>4.2</v>
      </c>
      <c r="P17" s="121" t="str">
        <f>"#REF!-P17"</f>
        <v>#REF!-P17</v>
      </c>
    </row>
    <row r="18" spans="1:16" s="2" customFormat="1" ht="12.6" customHeight="1" x14ac:dyDescent="0.25">
      <c r="A18" s="75" t="s">
        <v>37</v>
      </c>
      <c r="B18" s="76">
        <v>0</v>
      </c>
      <c r="C18" s="83" t="s">
        <v>7</v>
      </c>
      <c r="D18" s="78">
        <f t="shared" si="6"/>
        <v>30</v>
      </c>
      <c r="E18" s="79"/>
      <c r="F18" s="80">
        <v>30</v>
      </c>
      <c r="G18" s="80"/>
      <c r="H18" s="78"/>
      <c r="I18" s="78">
        <f t="shared" ref="I18:I25" si="9">ROUNDUP(E18/15,0)</f>
        <v>0</v>
      </c>
      <c r="J18" s="82">
        <f t="shared" ref="J18:J25" si="10">ROUNDUP((F18+G18+H18)/15,0)</f>
        <v>2</v>
      </c>
      <c r="K18" s="119" t="str">
        <f t="shared" si="7"/>
        <v>#REF!/25</v>
      </c>
      <c r="L18" s="124">
        <v>0</v>
      </c>
      <c r="M18" s="69">
        <f t="shared" si="8"/>
        <v>0</v>
      </c>
      <c r="N18" s="120" t="str">
        <f>"#REF!/E18"</f>
        <v>#REF!/E18</v>
      </c>
      <c r="O18" s="121">
        <v>4</v>
      </c>
      <c r="P18" s="121" t="str">
        <f>"#REF!-P18"</f>
        <v>#REF!-P18</v>
      </c>
    </row>
    <row r="19" spans="1:16" s="4" customFormat="1" ht="12.6" customHeight="1" x14ac:dyDescent="0.25">
      <c r="A19" s="75" t="s">
        <v>38</v>
      </c>
      <c r="B19" s="76">
        <v>5</v>
      </c>
      <c r="C19" s="83" t="s">
        <v>6</v>
      </c>
      <c r="D19" s="78">
        <f t="shared" si="6"/>
        <v>45</v>
      </c>
      <c r="E19" s="79">
        <v>15</v>
      </c>
      <c r="F19" s="80">
        <v>30</v>
      </c>
      <c r="G19" s="80"/>
      <c r="H19" s="78"/>
      <c r="I19" s="78">
        <f t="shared" si="9"/>
        <v>1</v>
      </c>
      <c r="J19" s="82">
        <f t="shared" si="10"/>
        <v>2</v>
      </c>
      <c r="K19" s="119" t="str">
        <f t="shared" si="7"/>
        <v>#REF!/25</v>
      </c>
      <c r="L19" s="69">
        <v>0</v>
      </c>
      <c r="M19" s="69">
        <f t="shared" si="8"/>
        <v>0</v>
      </c>
      <c r="N19" s="120" t="str">
        <f>"#REF!/E19"</f>
        <v>#REF!/E19</v>
      </c>
      <c r="O19" s="121">
        <v>4</v>
      </c>
      <c r="P19" s="121" t="str">
        <f>"#REF!-P19"</f>
        <v>#REF!-P19</v>
      </c>
    </row>
    <row r="20" spans="1:16" s="3" customFormat="1" ht="14.25" customHeight="1" x14ac:dyDescent="0.25">
      <c r="A20" s="133" t="s">
        <v>80</v>
      </c>
      <c r="B20" s="76">
        <v>2</v>
      </c>
      <c r="C20" s="77" t="s">
        <v>7</v>
      </c>
      <c r="D20" s="78">
        <f t="shared" si="6"/>
        <v>30</v>
      </c>
      <c r="E20" s="79">
        <v>30</v>
      </c>
      <c r="F20" s="80"/>
      <c r="G20" s="80"/>
      <c r="H20" s="78"/>
      <c r="I20" s="78">
        <f t="shared" si="9"/>
        <v>2</v>
      </c>
      <c r="J20" s="82">
        <f t="shared" si="10"/>
        <v>0</v>
      </c>
      <c r="K20" s="119" t="str">
        <f t="shared" si="7"/>
        <v>#REF!/25</v>
      </c>
      <c r="L20" s="69">
        <v>0</v>
      </c>
      <c r="M20" s="69">
        <f t="shared" si="8"/>
        <v>0</v>
      </c>
      <c r="N20" s="120" t="str">
        <f>"#REF!/E20"</f>
        <v>#REF!/E20</v>
      </c>
      <c r="O20" s="121">
        <f>D20/25</f>
        <v>1.2</v>
      </c>
      <c r="P20" s="121" t="str">
        <f>"#REF!-P20"</f>
        <v>#REF!-P20</v>
      </c>
    </row>
    <row r="21" spans="1:16" s="2" customFormat="1" ht="12.6" customHeight="1" x14ac:dyDescent="0.25">
      <c r="A21" s="75" t="s">
        <v>39</v>
      </c>
      <c r="B21" s="76">
        <v>5</v>
      </c>
      <c r="C21" s="77" t="s">
        <v>6</v>
      </c>
      <c r="D21" s="78">
        <f t="shared" si="6"/>
        <v>45</v>
      </c>
      <c r="E21" s="79">
        <v>15</v>
      </c>
      <c r="F21" s="80">
        <v>10</v>
      </c>
      <c r="G21" s="80">
        <v>20</v>
      </c>
      <c r="H21" s="78"/>
      <c r="I21" s="78">
        <f t="shared" si="9"/>
        <v>1</v>
      </c>
      <c r="J21" s="82">
        <f t="shared" si="10"/>
        <v>2</v>
      </c>
      <c r="K21" s="119" t="str">
        <f t="shared" si="7"/>
        <v>#REF!/25</v>
      </c>
      <c r="L21" s="124">
        <v>0</v>
      </c>
      <c r="M21" s="69">
        <f t="shared" si="8"/>
        <v>1</v>
      </c>
      <c r="N21" s="120" t="str">
        <f>"#REF!/E21"</f>
        <v>#REF!/E21</v>
      </c>
      <c r="O21" s="121">
        <f>D21/25</f>
        <v>1.8</v>
      </c>
      <c r="P21" s="121" t="str">
        <f>"#REF!-P21"</f>
        <v>#REF!-P21</v>
      </c>
    </row>
    <row r="22" spans="1:16" s="1" customFormat="1" ht="12.6" customHeight="1" x14ac:dyDescent="0.25">
      <c r="A22" s="133" t="s">
        <v>83</v>
      </c>
      <c r="B22" s="76">
        <v>4</v>
      </c>
      <c r="C22" s="83" t="s">
        <v>7</v>
      </c>
      <c r="D22" s="78">
        <f t="shared" si="6"/>
        <v>45</v>
      </c>
      <c r="E22" s="78">
        <v>15</v>
      </c>
      <c r="F22" s="80">
        <v>10</v>
      </c>
      <c r="G22" s="80">
        <v>20</v>
      </c>
      <c r="H22" s="78"/>
      <c r="I22" s="78">
        <f t="shared" si="9"/>
        <v>1</v>
      </c>
      <c r="J22" s="82">
        <f t="shared" si="10"/>
        <v>2</v>
      </c>
      <c r="K22" s="119" t="str">
        <f t="shared" si="7"/>
        <v>#REF!/25</v>
      </c>
      <c r="L22" s="122">
        <v>1</v>
      </c>
      <c r="M22" s="69">
        <f t="shared" si="8"/>
        <v>1</v>
      </c>
      <c r="N22" s="120" t="str">
        <f>"#REF!/E22"</f>
        <v>#REF!/E22</v>
      </c>
      <c r="O22" s="121">
        <f>D22/25</f>
        <v>1.8</v>
      </c>
      <c r="P22" s="121" t="str">
        <f>"#REF!-P22"</f>
        <v>#REF!-P22</v>
      </c>
    </row>
    <row r="23" spans="1:16" s="1" customFormat="1" ht="12.6" customHeight="1" x14ac:dyDescent="0.25">
      <c r="A23" s="134" t="s">
        <v>126</v>
      </c>
      <c r="B23" s="76">
        <v>4</v>
      </c>
      <c r="C23" s="83" t="s">
        <v>7</v>
      </c>
      <c r="D23" s="78">
        <f t="shared" si="6"/>
        <v>45</v>
      </c>
      <c r="E23" s="78">
        <v>15</v>
      </c>
      <c r="F23" s="80">
        <v>10</v>
      </c>
      <c r="G23" s="80">
        <v>20</v>
      </c>
      <c r="H23" s="78"/>
      <c r="I23" s="78">
        <f t="shared" si="9"/>
        <v>1</v>
      </c>
      <c r="J23" s="82">
        <f t="shared" si="10"/>
        <v>2</v>
      </c>
      <c r="K23" s="119"/>
      <c r="L23" s="122"/>
      <c r="M23" s="69"/>
      <c r="N23" s="120"/>
      <c r="O23" s="121"/>
      <c r="P23" s="121"/>
    </row>
    <row r="24" spans="1:16" s="3" customFormat="1" ht="12.6" customHeight="1" x14ac:dyDescent="0.25">
      <c r="A24" s="84" t="s">
        <v>45</v>
      </c>
      <c r="B24" s="76">
        <v>4</v>
      </c>
      <c r="C24" s="83" t="s">
        <v>6</v>
      </c>
      <c r="D24" s="78">
        <f>SUM(E24:H24)</f>
        <v>45</v>
      </c>
      <c r="E24" s="78">
        <v>15</v>
      </c>
      <c r="F24" s="80">
        <v>10</v>
      </c>
      <c r="G24" s="80">
        <v>20</v>
      </c>
      <c r="H24" s="78"/>
      <c r="I24" s="78">
        <f t="shared" si="9"/>
        <v>1</v>
      </c>
      <c r="J24" s="82">
        <f t="shared" si="10"/>
        <v>2</v>
      </c>
      <c r="K24" s="119" t="str">
        <f t="shared" si="7"/>
        <v>#REF!/25</v>
      </c>
      <c r="L24" s="122">
        <v>1</v>
      </c>
      <c r="M24" s="69">
        <f t="shared" si="8"/>
        <v>1</v>
      </c>
      <c r="N24" s="125" t="str">
        <f>"#REF!/E23"</f>
        <v>#REF!/E23</v>
      </c>
      <c r="O24" s="121">
        <f>D24/25</f>
        <v>1.8</v>
      </c>
      <c r="P24" s="121" t="str">
        <f>"#REF!-P23"</f>
        <v>#REF!-P23</v>
      </c>
    </row>
    <row r="25" spans="1:16" s="3" customFormat="1" ht="13.5" x14ac:dyDescent="0.25">
      <c r="A25" s="75" t="s">
        <v>42</v>
      </c>
      <c r="B25" s="76">
        <v>4</v>
      </c>
      <c r="C25" s="83" t="s">
        <v>7</v>
      </c>
      <c r="D25" s="78">
        <f t="shared" si="6"/>
        <v>45</v>
      </c>
      <c r="E25" s="78">
        <v>15</v>
      </c>
      <c r="F25" s="80">
        <v>10</v>
      </c>
      <c r="G25" s="80">
        <v>20</v>
      </c>
      <c r="H25" s="78"/>
      <c r="I25" s="78">
        <f t="shared" si="9"/>
        <v>1</v>
      </c>
      <c r="J25" s="82">
        <f t="shared" si="10"/>
        <v>2</v>
      </c>
      <c r="K25" s="119"/>
      <c r="L25" s="122"/>
      <c r="M25" s="69"/>
      <c r="N25" s="125"/>
      <c r="O25" s="121"/>
      <c r="P25" s="121"/>
    </row>
    <row r="26" spans="1:16" s="1" customFormat="1" ht="12.6" customHeight="1" x14ac:dyDescent="0.25">
      <c r="A26" s="123" t="s">
        <v>8</v>
      </c>
      <c r="B26" s="87">
        <f>SUM(B17:B25)</f>
        <v>30</v>
      </c>
      <c r="C26" s="88">
        <f>COUNTIF(C17:C25,"e")</f>
        <v>3</v>
      </c>
      <c r="D26" s="89">
        <f t="shared" ref="D26:K26" si="11">SUM(D17:D25)</f>
        <v>360</v>
      </c>
      <c r="E26" s="89">
        <f t="shared" si="11"/>
        <v>120</v>
      </c>
      <c r="F26" s="89">
        <f t="shared" si="11"/>
        <v>110</v>
      </c>
      <c r="G26" s="89">
        <f t="shared" si="11"/>
        <v>130</v>
      </c>
      <c r="H26" s="89">
        <f t="shared" si="11"/>
        <v>0</v>
      </c>
      <c r="I26" s="89">
        <f t="shared" si="11"/>
        <v>8</v>
      </c>
      <c r="J26" s="87">
        <f t="shared" si="11"/>
        <v>16</v>
      </c>
      <c r="K26" s="119">
        <f t="shared" si="11"/>
        <v>0</v>
      </c>
      <c r="L26" s="69"/>
      <c r="M26" s="69"/>
      <c r="N26" s="120"/>
      <c r="O26" s="121"/>
      <c r="P26" s="121"/>
    </row>
    <row r="27" spans="1:16" s="1" customFormat="1" ht="12.6" customHeight="1" x14ac:dyDescent="0.25">
      <c r="A27" s="165" t="s">
        <v>10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19"/>
      <c r="L27" s="69"/>
      <c r="M27" s="69"/>
      <c r="N27" s="120"/>
      <c r="O27" s="121"/>
      <c r="P27" s="121"/>
    </row>
    <row r="28" spans="1:16" s="1" customFormat="1" ht="12.6" customHeight="1" x14ac:dyDescent="0.25">
      <c r="A28" s="134" t="s">
        <v>43</v>
      </c>
      <c r="B28" s="76">
        <v>2</v>
      </c>
      <c r="C28" s="77" t="s">
        <v>7</v>
      </c>
      <c r="D28" s="78">
        <f t="shared" ref="D28:D38" si="12">SUM(E28:H28)</f>
        <v>30</v>
      </c>
      <c r="E28" s="78"/>
      <c r="F28" s="78"/>
      <c r="G28" s="91">
        <v>30</v>
      </c>
      <c r="H28" s="78"/>
      <c r="I28" s="78">
        <f>ROUNDUP(E28/15,0)</f>
        <v>0</v>
      </c>
      <c r="J28" s="82">
        <f>ROUNDUP((F28+G28+H28)/15,0)</f>
        <v>2</v>
      </c>
      <c r="K28" s="119" t="str">
        <f t="shared" ref="K28:K34" si="13">"#REF!/25"</f>
        <v>#REF!/25</v>
      </c>
      <c r="L28" s="69">
        <v>0</v>
      </c>
      <c r="M28" s="69">
        <f t="shared" ref="M28:M34" si="14">IF(G28&gt;0,1,0)</f>
        <v>1</v>
      </c>
      <c r="N28" s="120" t="str">
        <f>"#REF!/E27"</f>
        <v>#REF!/E27</v>
      </c>
      <c r="O28" s="121">
        <v>2.6</v>
      </c>
      <c r="P28" s="121" t="str">
        <f>"#REF!-P27"</f>
        <v>#REF!-P27</v>
      </c>
    </row>
    <row r="29" spans="1:16" s="1" customFormat="1" ht="12.6" customHeight="1" x14ac:dyDescent="0.25">
      <c r="A29" s="134" t="s">
        <v>99</v>
      </c>
      <c r="B29" s="76">
        <v>2</v>
      </c>
      <c r="C29" s="77" t="s">
        <v>7</v>
      </c>
      <c r="D29" s="78">
        <f t="shared" si="12"/>
        <v>30</v>
      </c>
      <c r="E29" s="78">
        <v>30</v>
      </c>
      <c r="F29" s="78"/>
      <c r="G29" s="91"/>
      <c r="H29" s="78"/>
      <c r="I29" s="78">
        <f>ROUNDUP(E29/15,0)</f>
        <v>2</v>
      </c>
      <c r="J29" s="82">
        <f t="shared" ref="J29:J38" si="15">ROUNDUP((F29+G29+H29)/15,0)</f>
        <v>0</v>
      </c>
      <c r="K29" s="119" t="str">
        <f t="shared" si="13"/>
        <v>#REF!/25</v>
      </c>
      <c r="L29" s="69">
        <v>0</v>
      </c>
      <c r="M29" s="69">
        <f t="shared" si="14"/>
        <v>0</v>
      </c>
      <c r="N29" s="120" t="str">
        <f>"#REF!/E28"</f>
        <v>#REF!/E28</v>
      </c>
      <c r="O29" s="121">
        <v>2.5</v>
      </c>
      <c r="P29" s="121" t="str">
        <f>"#REF!-P28"</f>
        <v>#REF!-P28</v>
      </c>
    </row>
    <row r="30" spans="1:16" s="1" customFormat="1" ht="11.25" customHeight="1" x14ac:dyDescent="0.25">
      <c r="A30" s="84" t="s">
        <v>44</v>
      </c>
      <c r="B30" s="76">
        <v>3</v>
      </c>
      <c r="C30" s="77" t="s">
        <v>7</v>
      </c>
      <c r="D30" s="78">
        <f t="shared" si="12"/>
        <v>45</v>
      </c>
      <c r="E30" s="82">
        <v>15</v>
      </c>
      <c r="F30" s="82">
        <v>10</v>
      </c>
      <c r="G30" s="92">
        <v>20</v>
      </c>
      <c r="H30" s="82"/>
      <c r="I30" s="78">
        <f t="shared" ref="I30:I38" si="16">ROUNDUP(E30/15,0)</f>
        <v>1</v>
      </c>
      <c r="J30" s="82">
        <f t="shared" si="15"/>
        <v>2</v>
      </c>
      <c r="K30" s="119" t="str">
        <f t="shared" si="13"/>
        <v>#REF!/25</v>
      </c>
      <c r="L30" s="69">
        <v>0</v>
      </c>
      <c r="M30" s="69">
        <f t="shared" si="14"/>
        <v>1</v>
      </c>
      <c r="N30" s="120" t="str">
        <f>"#REF!/E29"</f>
        <v>#REF!/E29</v>
      </c>
      <c r="O30" s="121">
        <v>2.6</v>
      </c>
      <c r="P30" s="121" t="str">
        <f>"#REF!-P29"</f>
        <v>#REF!-P29</v>
      </c>
    </row>
    <row r="31" spans="1:16" s="1" customFormat="1" ht="12.6" customHeight="1" x14ac:dyDescent="0.25">
      <c r="A31" s="64" t="s">
        <v>50</v>
      </c>
      <c r="B31" s="76">
        <v>3</v>
      </c>
      <c r="C31" s="83" t="s">
        <v>7</v>
      </c>
      <c r="D31" s="78">
        <f t="shared" si="12"/>
        <v>30</v>
      </c>
      <c r="E31" s="78"/>
      <c r="F31" s="78">
        <v>10</v>
      </c>
      <c r="G31" s="91">
        <v>20</v>
      </c>
      <c r="H31" s="78"/>
      <c r="I31" s="78">
        <f t="shared" si="16"/>
        <v>0</v>
      </c>
      <c r="J31" s="82">
        <f t="shared" si="15"/>
        <v>2</v>
      </c>
      <c r="K31" s="119" t="str">
        <f t="shared" si="13"/>
        <v>#REF!/25</v>
      </c>
      <c r="L31" s="69">
        <v>0</v>
      </c>
      <c r="M31" s="69">
        <f t="shared" si="14"/>
        <v>1</v>
      </c>
      <c r="N31" s="120" t="str">
        <f>"#REF!/E30"</f>
        <v>#REF!/E30</v>
      </c>
      <c r="O31" s="121">
        <v>2.5</v>
      </c>
      <c r="P31" s="121" t="str">
        <f>"#REF!-P30"</f>
        <v>#REF!-P30</v>
      </c>
    </row>
    <row r="32" spans="1:16" s="1" customFormat="1" ht="12.6" customHeight="1" x14ac:dyDescent="0.25">
      <c r="A32" s="134" t="s">
        <v>85</v>
      </c>
      <c r="B32" s="76">
        <v>2</v>
      </c>
      <c r="C32" s="83" t="s">
        <v>7</v>
      </c>
      <c r="D32" s="78">
        <f t="shared" si="12"/>
        <v>30</v>
      </c>
      <c r="E32" s="82">
        <v>30</v>
      </c>
      <c r="F32" s="78"/>
      <c r="G32" s="91"/>
      <c r="H32" s="93"/>
      <c r="I32" s="78">
        <f t="shared" si="16"/>
        <v>2</v>
      </c>
      <c r="J32" s="82">
        <f t="shared" si="15"/>
        <v>0</v>
      </c>
      <c r="K32" s="119" t="str">
        <f t="shared" si="13"/>
        <v>#REF!/25</v>
      </c>
      <c r="L32" s="69">
        <v>0</v>
      </c>
      <c r="M32" s="69">
        <f>IF(G32&gt;0,1,0)</f>
        <v>0</v>
      </c>
      <c r="N32" s="120" t="str">
        <f>"#REF!/E40"</f>
        <v>#REF!/E40</v>
      </c>
      <c r="O32" s="121">
        <v>2.6</v>
      </c>
      <c r="P32" s="121" t="str">
        <f>"#REF!-P40"</f>
        <v>#REF!-P40</v>
      </c>
    </row>
    <row r="33" spans="1:16" s="1" customFormat="1" ht="12.6" customHeight="1" x14ac:dyDescent="0.25">
      <c r="A33" s="134" t="s">
        <v>100</v>
      </c>
      <c r="B33" s="76">
        <v>4</v>
      </c>
      <c r="C33" s="83" t="s">
        <v>6</v>
      </c>
      <c r="D33" s="78">
        <f>SUM(E33:H33)</f>
        <v>45</v>
      </c>
      <c r="E33" s="79">
        <v>15</v>
      </c>
      <c r="F33" s="80">
        <v>10</v>
      </c>
      <c r="G33" s="80">
        <v>20</v>
      </c>
      <c r="H33" s="78"/>
      <c r="I33" s="78">
        <f>ROUNDUP(E33/15,0)</f>
        <v>1</v>
      </c>
      <c r="J33" s="82">
        <f t="shared" si="15"/>
        <v>2</v>
      </c>
      <c r="K33" s="119" t="str">
        <f t="shared" si="13"/>
        <v>#REF!/25</v>
      </c>
      <c r="L33" s="69">
        <v>0</v>
      </c>
      <c r="M33" s="69">
        <f t="shared" si="14"/>
        <v>1</v>
      </c>
      <c r="N33" s="120" t="str">
        <f>"#REF!/E32"</f>
        <v>#REF!/E32</v>
      </c>
      <c r="O33" s="121">
        <f>D33/25</f>
        <v>1.8</v>
      </c>
      <c r="P33" s="121" t="str">
        <f>"#REF!-P32"</f>
        <v>#REF!-P32</v>
      </c>
    </row>
    <row r="34" spans="1:16" s="1" customFormat="1" ht="12.6" customHeight="1" x14ac:dyDescent="0.25">
      <c r="A34" s="84" t="s">
        <v>46</v>
      </c>
      <c r="B34" s="76">
        <v>3</v>
      </c>
      <c r="C34" s="77" t="s">
        <v>7</v>
      </c>
      <c r="D34" s="78">
        <f t="shared" si="12"/>
        <v>30</v>
      </c>
      <c r="E34" s="82">
        <v>15</v>
      </c>
      <c r="F34" s="82">
        <v>5</v>
      </c>
      <c r="G34" s="92">
        <v>10</v>
      </c>
      <c r="H34" s="82"/>
      <c r="I34" s="78">
        <f t="shared" si="16"/>
        <v>1</v>
      </c>
      <c r="J34" s="82">
        <f t="shared" si="15"/>
        <v>1</v>
      </c>
      <c r="K34" s="119" t="str">
        <f t="shared" si="13"/>
        <v>#REF!/25</v>
      </c>
      <c r="L34" s="122">
        <v>1</v>
      </c>
      <c r="M34" s="69">
        <f t="shared" si="14"/>
        <v>1</v>
      </c>
      <c r="N34" s="125" t="str">
        <f>"#REF!/E33"</f>
        <v>#REF!/E33</v>
      </c>
      <c r="O34" s="121">
        <f>D34/25</f>
        <v>1.2</v>
      </c>
      <c r="P34" s="121" t="str">
        <f>"#REF!-P33"</f>
        <v>#REF!-P33</v>
      </c>
    </row>
    <row r="35" spans="1:16" s="1" customFormat="1" ht="12.6" customHeight="1" x14ac:dyDescent="0.25">
      <c r="A35" s="84" t="s">
        <v>47</v>
      </c>
      <c r="B35" s="76">
        <v>3</v>
      </c>
      <c r="C35" s="77" t="s">
        <v>6</v>
      </c>
      <c r="D35" s="78">
        <f t="shared" si="12"/>
        <v>30</v>
      </c>
      <c r="E35" s="77">
        <v>15</v>
      </c>
      <c r="F35" s="82">
        <v>5</v>
      </c>
      <c r="G35" s="92">
        <v>10</v>
      </c>
      <c r="H35" s="94"/>
      <c r="I35" s="78">
        <f t="shared" si="16"/>
        <v>1</v>
      </c>
      <c r="J35" s="82">
        <f t="shared" si="15"/>
        <v>1</v>
      </c>
      <c r="K35" s="119"/>
      <c r="L35" s="122"/>
      <c r="M35" s="69"/>
      <c r="N35" s="125"/>
      <c r="O35" s="121"/>
      <c r="P35" s="121"/>
    </row>
    <row r="36" spans="1:16" s="1" customFormat="1" ht="12.6" customHeight="1" x14ac:dyDescent="0.25">
      <c r="A36" s="134" t="s">
        <v>48</v>
      </c>
      <c r="B36" s="76">
        <v>2</v>
      </c>
      <c r="C36" s="77" t="s">
        <v>7</v>
      </c>
      <c r="D36" s="78">
        <f t="shared" si="12"/>
        <v>30</v>
      </c>
      <c r="E36" s="77">
        <v>15</v>
      </c>
      <c r="F36" s="82">
        <v>5</v>
      </c>
      <c r="G36" s="92">
        <v>10</v>
      </c>
      <c r="H36" s="94"/>
      <c r="I36" s="78">
        <f t="shared" si="16"/>
        <v>1</v>
      </c>
      <c r="J36" s="82">
        <f t="shared" si="15"/>
        <v>1</v>
      </c>
      <c r="K36" s="119"/>
      <c r="L36" s="122"/>
      <c r="M36" s="69"/>
      <c r="N36" s="125"/>
      <c r="O36" s="121"/>
      <c r="P36" s="121"/>
    </row>
    <row r="37" spans="1:16" s="1" customFormat="1" ht="12.6" customHeight="1" x14ac:dyDescent="0.25">
      <c r="A37" s="84" t="s">
        <v>15</v>
      </c>
      <c r="B37" s="76">
        <v>2</v>
      </c>
      <c r="C37" s="83" t="s">
        <v>7</v>
      </c>
      <c r="D37" s="78">
        <v>30</v>
      </c>
      <c r="E37" s="78">
        <v>15</v>
      </c>
      <c r="F37" s="82">
        <v>5</v>
      </c>
      <c r="G37" s="92">
        <v>10</v>
      </c>
      <c r="H37" s="78"/>
      <c r="I37" s="78">
        <f t="shared" si="16"/>
        <v>1</v>
      </c>
      <c r="J37" s="82">
        <f t="shared" si="15"/>
        <v>1</v>
      </c>
      <c r="K37" s="119" t="str">
        <f>"#REF!/25"</f>
        <v>#REF!/25</v>
      </c>
      <c r="L37" s="122">
        <v>1</v>
      </c>
      <c r="M37" s="69">
        <f>IF(G37&gt;0,1,0)</f>
        <v>1</v>
      </c>
      <c r="N37" s="120" t="str">
        <f>"#REF!/E35"</f>
        <v>#REF!/E35</v>
      </c>
      <c r="O37" s="121">
        <f>D37/25</f>
        <v>1.2</v>
      </c>
      <c r="P37" s="121" t="str">
        <f>"#REF!-P35"</f>
        <v>#REF!-P35</v>
      </c>
    </row>
    <row r="38" spans="1:16" s="1" customFormat="1" ht="12.6" customHeight="1" x14ac:dyDescent="0.25">
      <c r="A38" s="134" t="s">
        <v>84</v>
      </c>
      <c r="B38" s="76">
        <v>4</v>
      </c>
      <c r="C38" s="83" t="s">
        <v>7</v>
      </c>
      <c r="D38" s="78">
        <f t="shared" si="12"/>
        <v>45</v>
      </c>
      <c r="E38" s="78">
        <v>15</v>
      </c>
      <c r="F38" s="78">
        <v>10</v>
      </c>
      <c r="G38" s="78">
        <v>20</v>
      </c>
      <c r="H38" s="78"/>
      <c r="I38" s="78">
        <f t="shared" si="16"/>
        <v>1</v>
      </c>
      <c r="J38" s="82">
        <f t="shared" si="15"/>
        <v>2</v>
      </c>
      <c r="K38" s="119" t="str">
        <f>"#REF!/25"</f>
        <v>#REF!/25</v>
      </c>
      <c r="L38" s="69">
        <v>0</v>
      </c>
      <c r="M38" s="69">
        <f>IF(G38&gt;0,1,0)</f>
        <v>1</v>
      </c>
      <c r="N38" s="120" t="str">
        <f>"#REF!/E36"</f>
        <v>#REF!/E36</v>
      </c>
      <c r="O38" s="121">
        <v>1.3</v>
      </c>
      <c r="P38" s="121" t="str">
        <f>"#REF!-P36"</f>
        <v>#REF!-P36</v>
      </c>
    </row>
    <row r="39" spans="1:16" s="1" customFormat="1" ht="12.6" customHeight="1" x14ac:dyDescent="0.25">
      <c r="A39" s="123" t="s">
        <v>8</v>
      </c>
      <c r="B39" s="87">
        <f>SUM(B28:B38)</f>
        <v>30</v>
      </c>
      <c r="C39" s="88">
        <f>COUNTIF(C28:C38,"e")</f>
        <v>2</v>
      </c>
      <c r="D39" s="89">
        <f t="shared" ref="D39:K39" si="17">SUM(D28:D38)</f>
        <v>375</v>
      </c>
      <c r="E39" s="89">
        <f t="shared" si="17"/>
        <v>165</v>
      </c>
      <c r="F39" s="89">
        <f t="shared" si="17"/>
        <v>60</v>
      </c>
      <c r="G39" s="89">
        <f t="shared" si="17"/>
        <v>150</v>
      </c>
      <c r="H39" s="89">
        <f t="shared" si="17"/>
        <v>0</v>
      </c>
      <c r="I39" s="89">
        <f t="shared" si="17"/>
        <v>11</v>
      </c>
      <c r="J39" s="89">
        <f t="shared" si="17"/>
        <v>14</v>
      </c>
      <c r="K39" s="119">
        <f t="shared" si="17"/>
        <v>0</v>
      </c>
      <c r="L39" s="69"/>
      <c r="M39" s="69"/>
      <c r="N39" s="120"/>
      <c r="O39" s="121"/>
      <c r="P39" s="121"/>
    </row>
    <row r="40" spans="1:16" s="1" customFormat="1" ht="12.6" customHeight="1" x14ac:dyDescent="0.25">
      <c r="A40" s="165" t="s">
        <v>11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19"/>
      <c r="L40" s="69"/>
      <c r="M40" s="69"/>
      <c r="N40" s="120"/>
      <c r="O40" s="121"/>
      <c r="P40" s="121"/>
    </row>
    <row r="41" spans="1:16" s="1" customFormat="1" ht="12.6" customHeight="1" x14ac:dyDescent="0.25">
      <c r="A41" s="84" t="s">
        <v>49</v>
      </c>
      <c r="B41" s="76">
        <v>4</v>
      </c>
      <c r="C41" s="77" t="s">
        <v>6</v>
      </c>
      <c r="D41" s="95">
        <f>SUM(E41:H41)</f>
        <v>45</v>
      </c>
      <c r="E41" s="78"/>
      <c r="F41" s="78"/>
      <c r="G41" s="91">
        <v>45</v>
      </c>
      <c r="H41" s="78"/>
      <c r="I41" s="78">
        <f t="shared" ref="I41:I49" si="18">ROUNDUP(E41/15,0)</f>
        <v>0</v>
      </c>
      <c r="J41" s="82">
        <f>ROUNDUP((F41+G41+H41)/15,0)</f>
        <v>3</v>
      </c>
      <c r="K41" s="119" t="str">
        <f>"#REF!/25"</f>
        <v>#REF!/25</v>
      </c>
      <c r="L41" s="69">
        <v>0</v>
      </c>
      <c r="M41" s="69">
        <f t="shared" ref="M41:M47" si="19">IF(G41&gt;0,1,0)</f>
        <v>1</v>
      </c>
      <c r="N41" s="120" t="str">
        <f>"#REF!/E38"</f>
        <v>#REF!/E38</v>
      </c>
      <c r="O41" s="121">
        <v>2.8</v>
      </c>
      <c r="P41" s="121" t="str">
        <f>"#REF!-P38"</f>
        <v>#REF!-P38</v>
      </c>
    </row>
    <row r="42" spans="1:16" s="17" customFormat="1" ht="12.6" customHeight="1" x14ac:dyDescent="0.2">
      <c r="A42" s="96" t="s">
        <v>128</v>
      </c>
      <c r="B42" s="97">
        <v>2</v>
      </c>
      <c r="C42" s="71" t="s">
        <v>7</v>
      </c>
      <c r="D42" s="95">
        <f>SUM(E42:H42)</f>
        <v>30</v>
      </c>
      <c r="E42" s="98">
        <v>15</v>
      </c>
      <c r="F42" s="95">
        <v>5</v>
      </c>
      <c r="G42" s="99">
        <v>10</v>
      </c>
      <c r="H42" s="95"/>
      <c r="I42" s="95">
        <f t="shared" si="18"/>
        <v>1</v>
      </c>
      <c r="J42" s="98">
        <f>ROUNDUP((F42+G42+H42)/15,0)</f>
        <v>1</v>
      </c>
      <c r="K42" s="126"/>
      <c r="L42" s="69"/>
      <c r="M42" s="69"/>
      <c r="N42" s="70"/>
      <c r="O42" s="69"/>
      <c r="P42" s="69"/>
    </row>
    <row r="43" spans="1:16" s="1" customFormat="1" ht="12.6" customHeight="1" x14ac:dyDescent="0.25">
      <c r="A43" s="134" t="s">
        <v>101</v>
      </c>
      <c r="B43" s="76">
        <v>4</v>
      </c>
      <c r="C43" s="83" t="s">
        <v>7</v>
      </c>
      <c r="D43" s="78">
        <f t="shared" ref="D43:D48" si="20">SUM(E43:H43)</f>
        <v>45</v>
      </c>
      <c r="E43" s="78">
        <v>15</v>
      </c>
      <c r="F43" s="78">
        <v>10</v>
      </c>
      <c r="G43" s="91">
        <v>20</v>
      </c>
      <c r="H43" s="78"/>
      <c r="I43" s="78">
        <f t="shared" si="18"/>
        <v>1</v>
      </c>
      <c r="J43" s="82">
        <f>ROUNDUP((F43+G43+H43)/15,0)</f>
        <v>2</v>
      </c>
      <c r="K43" s="119"/>
      <c r="L43" s="69"/>
      <c r="M43" s="69"/>
      <c r="N43" s="120"/>
      <c r="O43" s="121"/>
      <c r="P43" s="121"/>
    </row>
    <row r="44" spans="1:16" s="1" customFormat="1" ht="12.6" customHeight="1" x14ac:dyDescent="0.25">
      <c r="A44" s="84" t="s">
        <v>51</v>
      </c>
      <c r="B44" s="76">
        <v>3</v>
      </c>
      <c r="C44" s="83" t="s">
        <v>7</v>
      </c>
      <c r="D44" s="78">
        <f>SUM(E44:H44)</f>
        <v>30</v>
      </c>
      <c r="E44" s="82">
        <v>15</v>
      </c>
      <c r="F44" s="78">
        <v>5</v>
      </c>
      <c r="G44" s="78">
        <v>10</v>
      </c>
      <c r="H44" s="78"/>
      <c r="I44" s="78">
        <f t="shared" si="18"/>
        <v>1</v>
      </c>
      <c r="J44" s="82">
        <f>ROUNDUP((F44+G44+H44)/17,0)</f>
        <v>1</v>
      </c>
      <c r="K44" s="119" t="str">
        <f>"#REF!/25"</f>
        <v>#REF!/25</v>
      </c>
      <c r="L44" s="69">
        <v>0</v>
      </c>
      <c r="M44" s="69">
        <f>IF(G44&gt;0,1,0)</f>
        <v>1</v>
      </c>
      <c r="N44" s="120" t="str">
        <f>"#REF!/E31"</f>
        <v>#REF!/E31</v>
      </c>
      <c r="O44" s="121">
        <v>2.2000000000000002</v>
      </c>
      <c r="P44" s="121" t="str">
        <f>"#REF!-P31"</f>
        <v>#REF!-P31</v>
      </c>
    </row>
    <row r="45" spans="1:16" s="1" customFormat="1" ht="12.6" customHeight="1" x14ac:dyDescent="0.25">
      <c r="A45" s="84" t="s">
        <v>52</v>
      </c>
      <c r="B45" s="76">
        <v>4</v>
      </c>
      <c r="C45" s="83" t="s">
        <v>6</v>
      </c>
      <c r="D45" s="78">
        <f t="shared" si="20"/>
        <v>45</v>
      </c>
      <c r="E45" s="79">
        <v>15</v>
      </c>
      <c r="F45" s="80">
        <v>10</v>
      </c>
      <c r="G45" s="80">
        <v>20</v>
      </c>
      <c r="H45" s="93"/>
      <c r="I45" s="78">
        <f t="shared" si="18"/>
        <v>1</v>
      </c>
      <c r="J45" s="82">
        <f>ROUNDUP((F45+G45+H45)/15,0)</f>
        <v>2</v>
      </c>
      <c r="K45" s="119" t="str">
        <f>"#REF!/25"</f>
        <v>#REF!/25</v>
      </c>
      <c r="L45" s="69">
        <v>0</v>
      </c>
      <c r="M45" s="69">
        <f t="shared" si="19"/>
        <v>1</v>
      </c>
      <c r="N45" s="120" t="str">
        <f>"#REF!/E41"</f>
        <v>#REF!/E41</v>
      </c>
      <c r="O45" s="121">
        <f>D45/25</f>
        <v>1.8</v>
      </c>
      <c r="P45" s="121" t="str">
        <f>"#REF!-P41"</f>
        <v>#REF!-P41</v>
      </c>
    </row>
    <row r="46" spans="1:16" s="1" customFormat="1" ht="12.6" customHeight="1" x14ac:dyDescent="0.25">
      <c r="A46" s="84" t="s">
        <v>53</v>
      </c>
      <c r="B46" s="76">
        <v>3</v>
      </c>
      <c r="C46" s="83" t="s">
        <v>7</v>
      </c>
      <c r="D46" s="78">
        <f t="shared" si="20"/>
        <v>45</v>
      </c>
      <c r="E46" s="79">
        <v>30</v>
      </c>
      <c r="F46" s="80">
        <v>5</v>
      </c>
      <c r="G46" s="80">
        <v>10</v>
      </c>
      <c r="H46" s="78"/>
      <c r="I46" s="78">
        <f t="shared" si="18"/>
        <v>2</v>
      </c>
      <c r="J46" s="82">
        <f>ROUNDUP((F46+G46+H46)/15,0)</f>
        <v>1</v>
      </c>
      <c r="K46" s="119" t="str">
        <f>"#REF!/25"</f>
        <v>#REF!/25</v>
      </c>
      <c r="L46" s="69">
        <v>0</v>
      </c>
      <c r="M46" s="69">
        <f t="shared" si="19"/>
        <v>1</v>
      </c>
      <c r="N46" s="120" t="str">
        <f>"#REF!/E42"</f>
        <v>#REF!/E42</v>
      </c>
      <c r="O46" s="121">
        <f>D46/25</f>
        <v>1.8</v>
      </c>
      <c r="P46" s="121" t="str">
        <f>"#REF!-P42"</f>
        <v>#REF!-P42</v>
      </c>
    </row>
    <row r="47" spans="1:16" s="1" customFormat="1" ht="12.6" customHeight="1" x14ac:dyDescent="0.25">
      <c r="A47" s="84" t="s">
        <v>54</v>
      </c>
      <c r="B47" s="76">
        <v>3</v>
      </c>
      <c r="C47" s="77" t="s">
        <v>7</v>
      </c>
      <c r="D47" s="78">
        <f t="shared" si="20"/>
        <v>30</v>
      </c>
      <c r="E47" s="79">
        <v>15</v>
      </c>
      <c r="F47" s="80">
        <v>5</v>
      </c>
      <c r="G47" s="80">
        <v>10</v>
      </c>
      <c r="H47" s="82"/>
      <c r="I47" s="78">
        <f t="shared" si="18"/>
        <v>1</v>
      </c>
      <c r="J47" s="82">
        <f>ROUNDUP((F47+G47+H47)/15,0)</f>
        <v>1</v>
      </c>
      <c r="K47" s="119" t="str">
        <f>"#REF!/25"</f>
        <v>#REF!/25</v>
      </c>
      <c r="L47" s="122">
        <v>1</v>
      </c>
      <c r="M47" s="69">
        <f t="shared" si="19"/>
        <v>1</v>
      </c>
      <c r="N47" s="125" t="str">
        <f>"#REF!/E43"</f>
        <v>#REF!/E43</v>
      </c>
      <c r="O47" s="121">
        <f>D47/25</f>
        <v>1.2</v>
      </c>
      <c r="P47" s="121" t="str">
        <f>"#REF!-P43"</f>
        <v>#REF!-P43</v>
      </c>
    </row>
    <row r="48" spans="1:16" s="1" customFormat="1" ht="13.5" customHeight="1" x14ac:dyDescent="0.25">
      <c r="A48" s="100" t="s">
        <v>55</v>
      </c>
      <c r="B48" s="76">
        <v>3</v>
      </c>
      <c r="C48" s="77" t="s">
        <v>7</v>
      </c>
      <c r="D48" s="78">
        <f t="shared" si="20"/>
        <v>45</v>
      </c>
      <c r="E48" s="79">
        <v>15</v>
      </c>
      <c r="F48" s="80">
        <v>10</v>
      </c>
      <c r="G48" s="80">
        <v>20</v>
      </c>
      <c r="H48" s="82"/>
      <c r="I48" s="78">
        <f t="shared" si="18"/>
        <v>1</v>
      </c>
      <c r="J48" s="82">
        <f>ROUNDUP((F48+G48+H48)/15,0)</f>
        <v>2</v>
      </c>
      <c r="K48" s="119"/>
      <c r="L48" s="122"/>
      <c r="M48" s="69"/>
      <c r="N48" s="125"/>
      <c r="O48" s="121"/>
      <c r="P48" s="121"/>
    </row>
    <row r="49" spans="1:16" s="1" customFormat="1" ht="12.6" customHeight="1" x14ac:dyDescent="0.25">
      <c r="A49" s="101" t="s">
        <v>56</v>
      </c>
      <c r="B49" s="76">
        <v>4</v>
      </c>
      <c r="C49" s="83" t="s">
        <v>6</v>
      </c>
      <c r="D49" s="78">
        <f>SUM(E49:H49)</f>
        <v>45</v>
      </c>
      <c r="E49" s="78">
        <v>15</v>
      </c>
      <c r="F49" s="78">
        <v>10</v>
      </c>
      <c r="G49" s="91">
        <v>20</v>
      </c>
      <c r="H49" s="78"/>
      <c r="I49" s="78">
        <f t="shared" si="18"/>
        <v>1</v>
      </c>
      <c r="J49" s="82">
        <f>ROUNDUP((F49+G49+H49)/15,0)</f>
        <v>2</v>
      </c>
      <c r="K49" s="119" t="str">
        <f>"#REF!/25"</f>
        <v>#REF!/25</v>
      </c>
      <c r="L49" s="122">
        <v>1</v>
      </c>
      <c r="M49" s="69">
        <f>IF(G49&gt;0,1,0)</f>
        <v>1</v>
      </c>
      <c r="N49" s="120" t="str">
        <f>"#REF!/E45"</f>
        <v>#REF!/E45</v>
      </c>
      <c r="O49" s="121">
        <f>D49/25</f>
        <v>1.8</v>
      </c>
      <c r="P49" s="121" t="str">
        <f>"#REF!-P45"</f>
        <v>#REF!-P45</v>
      </c>
    </row>
    <row r="50" spans="1:16" s="2" customFormat="1" ht="12.6" customHeight="1" x14ac:dyDescent="0.25">
      <c r="A50" s="123" t="s">
        <v>8</v>
      </c>
      <c r="B50" s="87">
        <f>SUM(B41:B49)</f>
        <v>30</v>
      </c>
      <c r="C50" s="88">
        <f>COUNTIF(C38:C49,"e")</f>
        <v>3</v>
      </c>
      <c r="D50" s="89">
        <f t="shared" ref="D50:P50" si="21">SUM(D41:D49)</f>
        <v>360</v>
      </c>
      <c r="E50" s="89">
        <f t="shared" si="21"/>
        <v>135</v>
      </c>
      <c r="F50" s="89">
        <f t="shared" si="21"/>
        <v>60</v>
      </c>
      <c r="G50" s="89">
        <f t="shared" si="21"/>
        <v>165</v>
      </c>
      <c r="H50" s="89">
        <f t="shared" si="21"/>
        <v>0</v>
      </c>
      <c r="I50" s="89">
        <f t="shared" si="21"/>
        <v>9</v>
      </c>
      <c r="J50" s="89">
        <f t="shared" si="21"/>
        <v>15</v>
      </c>
      <c r="K50" s="102">
        <f t="shared" si="21"/>
        <v>0</v>
      </c>
      <c r="L50" s="103">
        <f t="shared" si="21"/>
        <v>2</v>
      </c>
      <c r="M50" s="103">
        <f t="shared" si="21"/>
        <v>6</v>
      </c>
      <c r="N50" s="103">
        <f t="shared" si="21"/>
        <v>0</v>
      </c>
      <c r="O50" s="103">
        <f t="shared" si="21"/>
        <v>11.6</v>
      </c>
      <c r="P50" s="103">
        <f t="shared" si="21"/>
        <v>0</v>
      </c>
    </row>
    <row r="51" spans="1:16" s="1" customFormat="1" ht="12.6" customHeight="1" x14ac:dyDescent="0.25">
      <c r="A51" s="104" t="s">
        <v>75</v>
      </c>
      <c r="B51" s="105">
        <f t="shared" ref="B51:G51" si="22">B15+B26+B39+B50</f>
        <v>120</v>
      </c>
      <c r="C51" s="105">
        <f t="shared" si="22"/>
        <v>11</v>
      </c>
      <c r="D51" s="87">
        <f t="shared" si="22"/>
        <v>1445</v>
      </c>
      <c r="E51" s="106">
        <f t="shared" si="22"/>
        <v>560</v>
      </c>
      <c r="F51" s="107">
        <f t="shared" si="22"/>
        <v>340</v>
      </c>
      <c r="G51" s="108">
        <f t="shared" si="22"/>
        <v>545</v>
      </c>
      <c r="H51" s="108">
        <f>H50+H39+H26+H15</f>
        <v>0</v>
      </c>
      <c r="I51" s="109"/>
      <c r="J51" s="109"/>
      <c r="K51" s="127" t="str">
        <f>"#REF!/25"</f>
        <v>#REF!/25</v>
      </c>
      <c r="L51" s="69"/>
      <c r="M51" s="69"/>
      <c r="N51" s="117"/>
      <c r="O51" s="121"/>
      <c r="P51" s="121"/>
    </row>
    <row r="52" spans="1:16" s="8" customFormat="1" x14ac:dyDescent="0.2">
      <c r="A52" s="110" t="s">
        <v>76</v>
      </c>
      <c r="B52" s="128"/>
      <c r="C52" s="36"/>
      <c r="D52" s="36"/>
      <c r="E52" s="111">
        <f>(E51/D51)*100</f>
        <v>38.754325259515568</v>
      </c>
      <c r="F52" s="111">
        <f>(F51/D51)*100</f>
        <v>23.52941176470588</v>
      </c>
      <c r="G52" s="112">
        <f>(G51/D51)*100</f>
        <v>37.716262975778548</v>
      </c>
      <c r="H52" s="113">
        <f>(H51/D51)*100</f>
        <v>0</v>
      </c>
      <c r="I52" s="6"/>
      <c r="J52" s="114"/>
      <c r="K52" s="129"/>
      <c r="L52" s="130"/>
      <c r="M52" s="130"/>
      <c r="N52" s="131"/>
      <c r="O52" s="130"/>
      <c r="P52" s="130"/>
    </row>
    <row r="53" spans="1:16" s="17" customFormat="1" ht="13.5" x14ac:dyDescent="0.25">
      <c r="A53" s="37"/>
      <c r="B53" s="21"/>
      <c r="C53" s="9"/>
      <c r="D53" s="10"/>
      <c r="E53" s="11"/>
      <c r="F53" s="12"/>
      <c r="G53" s="13"/>
      <c r="H53" s="14"/>
      <c r="I53" s="163"/>
      <c r="J53" s="163"/>
      <c r="K53" s="15"/>
      <c r="L53" s="16"/>
      <c r="M53" s="16"/>
      <c r="O53" s="16"/>
      <c r="P53" s="16"/>
    </row>
    <row r="54" spans="1:16" s="17" customFormat="1" ht="13.5" x14ac:dyDescent="0.25">
      <c r="A54" s="52"/>
      <c r="B54" s="21"/>
      <c r="C54" s="9"/>
      <c r="D54" s="10"/>
      <c r="E54" s="11"/>
      <c r="F54" s="12"/>
      <c r="G54" s="13"/>
      <c r="H54" s="14"/>
      <c r="I54" s="53"/>
      <c r="J54" s="53"/>
      <c r="K54" s="15"/>
      <c r="L54" s="16"/>
      <c r="M54" s="16"/>
      <c r="O54" s="16"/>
      <c r="P54" s="16"/>
    </row>
    <row r="55" spans="1:16" s="17" customFormat="1" ht="2.25" customHeight="1" x14ac:dyDescent="0.25">
      <c r="A55" s="52"/>
      <c r="B55" s="21"/>
      <c r="C55" s="9"/>
      <c r="D55" s="10"/>
      <c r="E55" s="11"/>
      <c r="F55" s="12"/>
      <c r="G55" s="13"/>
      <c r="H55" s="14"/>
      <c r="I55" s="53"/>
      <c r="J55" s="53"/>
      <c r="K55" s="15"/>
      <c r="L55" s="16"/>
      <c r="M55" s="16"/>
      <c r="O55" s="16"/>
      <c r="P55" s="16"/>
    </row>
    <row r="56" spans="1:16" s="17" customFormat="1" ht="81.75" customHeight="1" x14ac:dyDescent="0.25">
      <c r="A56" s="71" t="s">
        <v>17</v>
      </c>
      <c r="B56" s="72" t="s">
        <v>0</v>
      </c>
      <c r="C56" s="73" t="s">
        <v>18</v>
      </c>
      <c r="D56" s="73" t="s">
        <v>19</v>
      </c>
      <c r="E56" s="74" t="s">
        <v>20</v>
      </c>
      <c r="F56" s="73" t="s">
        <v>21</v>
      </c>
      <c r="G56" s="73" t="s">
        <v>22</v>
      </c>
      <c r="H56" s="73" t="s">
        <v>23</v>
      </c>
      <c r="I56" s="73" t="s">
        <v>24</v>
      </c>
      <c r="J56" s="73" t="s">
        <v>25</v>
      </c>
      <c r="K56" s="15"/>
      <c r="L56" s="16"/>
      <c r="M56" s="16"/>
      <c r="O56" s="16"/>
      <c r="P56" s="16"/>
    </row>
    <row r="57" spans="1:16" s="17" customFormat="1" ht="14.25" customHeight="1" x14ac:dyDescent="0.25">
      <c r="A57" s="159" t="s">
        <v>12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"/>
      <c r="L57" s="16"/>
      <c r="M57" s="16"/>
      <c r="O57" s="16"/>
      <c r="P57" s="16"/>
    </row>
    <row r="58" spans="1:16" s="17" customFormat="1" ht="12.6" customHeight="1" x14ac:dyDescent="0.25">
      <c r="A58" s="65" t="s">
        <v>60</v>
      </c>
      <c r="B58" s="29">
        <v>4</v>
      </c>
      <c r="C58" s="25" t="s">
        <v>7</v>
      </c>
      <c r="D58" s="26">
        <f t="shared" ref="D58:D64" si="23">SUM(E58:H58)</f>
        <v>45</v>
      </c>
      <c r="E58" s="30">
        <v>15</v>
      </c>
      <c r="F58" s="31">
        <v>10</v>
      </c>
      <c r="G58" s="31">
        <v>20</v>
      </c>
      <c r="H58" s="26"/>
      <c r="I58" s="26">
        <f t="shared" ref="I58:I64" si="24">ROUNDUP(E58/15,0)</f>
        <v>1</v>
      </c>
      <c r="J58" s="23">
        <f t="shared" ref="J58:J64" si="25">ROUNDUP((F58+G58+H58)/15,0)</f>
        <v>2</v>
      </c>
      <c r="K58" s="15"/>
      <c r="L58" s="16"/>
      <c r="M58" s="16"/>
      <c r="O58" s="16"/>
      <c r="P58" s="16"/>
    </row>
    <row r="59" spans="1:16" s="17" customFormat="1" ht="12.6" customHeight="1" x14ac:dyDescent="0.25">
      <c r="A59" s="65" t="s">
        <v>74</v>
      </c>
      <c r="B59" s="29">
        <v>4</v>
      </c>
      <c r="C59" s="25" t="s">
        <v>7</v>
      </c>
      <c r="D59" s="26">
        <f t="shared" si="23"/>
        <v>45</v>
      </c>
      <c r="E59" s="30">
        <v>15</v>
      </c>
      <c r="F59" s="31">
        <v>10</v>
      </c>
      <c r="G59" s="31">
        <v>20</v>
      </c>
      <c r="H59" s="26"/>
      <c r="I59" s="26">
        <f t="shared" si="24"/>
        <v>1</v>
      </c>
      <c r="J59" s="23">
        <f t="shared" si="25"/>
        <v>2</v>
      </c>
      <c r="K59" s="15"/>
      <c r="L59" s="16"/>
      <c r="M59" s="16"/>
      <c r="O59" s="16"/>
      <c r="P59" s="16"/>
    </row>
    <row r="60" spans="1:16" s="17" customFormat="1" ht="12.6" customHeight="1" x14ac:dyDescent="0.25">
      <c r="A60" s="65" t="s">
        <v>68</v>
      </c>
      <c r="B60" s="29">
        <v>5</v>
      </c>
      <c r="C60" s="25" t="s">
        <v>6</v>
      </c>
      <c r="D60" s="26">
        <f t="shared" si="23"/>
        <v>60</v>
      </c>
      <c r="E60" s="30">
        <v>15</v>
      </c>
      <c r="F60" s="31">
        <v>10</v>
      </c>
      <c r="G60" s="31">
        <v>30</v>
      </c>
      <c r="H60" s="26">
        <v>5</v>
      </c>
      <c r="I60" s="26">
        <f t="shared" si="24"/>
        <v>1</v>
      </c>
      <c r="J60" s="23">
        <f t="shared" si="25"/>
        <v>3</v>
      </c>
      <c r="K60" s="15"/>
      <c r="L60" s="16"/>
      <c r="M60" s="16"/>
      <c r="O60" s="16"/>
      <c r="P60" s="16"/>
    </row>
    <row r="61" spans="1:16" s="17" customFormat="1" ht="12.6" customHeight="1" x14ac:dyDescent="0.25">
      <c r="A61" s="64" t="s">
        <v>73</v>
      </c>
      <c r="B61" s="29">
        <v>4</v>
      </c>
      <c r="C61" s="25" t="s">
        <v>7</v>
      </c>
      <c r="D61" s="26">
        <f t="shared" si="23"/>
        <v>45</v>
      </c>
      <c r="E61" s="30">
        <v>15</v>
      </c>
      <c r="F61" s="31">
        <v>10</v>
      </c>
      <c r="G61" s="31">
        <v>20</v>
      </c>
      <c r="H61" s="26"/>
      <c r="I61" s="26">
        <f t="shared" si="24"/>
        <v>1</v>
      </c>
      <c r="J61" s="23">
        <f t="shared" si="25"/>
        <v>2</v>
      </c>
      <c r="K61" s="15"/>
      <c r="L61" s="16"/>
      <c r="M61" s="16"/>
      <c r="O61" s="16"/>
      <c r="P61" s="16"/>
    </row>
    <row r="62" spans="1:16" s="17" customFormat="1" ht="12.6" customHeight="1" x14ac:dyDescent="0.25">
      <c r="A62" s="134" t="s">
        <v>102</v>
      </c>
      <c r="B62" s="29">
        <v>5</v>
      </c>
      <c r="C62" s="25" t="s">
        <v>7</v>
      </c>
      <c r="D62" s="26">
        <f t="shared" si="23"/>
        <v>60</v>
      </c>
      <c r="E62" s="30">
        <v>30</v>
      </c>
      <c r="F62" s="31">
        <v>4</v>
      </c>
      <c r="G62" s="31">
        <v>20</v>
      </c>
      <c r="H62" s="26">
        <v>6</v>
      </c>
      <c r="I62" s="26">
        <f t="shared" si="24"/>
        <v>2</v>
      </c>
      <c r="J62" s="23">
        <f t="shared" si="25"/>
        <v>2</v>
      </c>
      <c r="K62" s="15"/>
      <c r="L62" s="16"/>
      <c r="M62" s="16"/>
      <c r="O62" s="16"/>
      <c r="P62" s="16"/>
    </row>
    <row r="63" spans="1:16" s="20" customFormat="1" ht="12.6" customHeight="1" x14ac:dyDescent="0.2">
      <c r="A63" s="134" t="s">
        <v>103</v>
      </c>
      <c r="B63" s="29">
        <v>4</v>
      </c>
      <c r="C63" s="27" t="s">
        <v>6</v>
      </c>
      <c r="D63" s="26">
        <f>SUM(E63:H63)</f>
        <v>45</v>
      </c>
      <c r="E63" s="29">
        <v>15</v>
      </c>
      <c r="F63" s="31">
        <v>10</v>
      </c>
      <c r="G63" s="32">
        <v>20</v>
      </c>
      <c r="H63" s="26"/>
      <c r="I63" s="26">
        <f t="shared" si="24"/>
        <v>1</v>
      </c>
      <c r="J63" s="23">
        <f t="shared" si="25"/>
        <v>2</v>
      </c>
      <c r="K63" s="18"/>
      <c r="L63" s="19"/>
      <c r="M63" s="19"/>
      <c r="O63" s="19"/>
      <c r="P63" s="19"/>
    </row>
    <row r="64" spans="1:16" s="17" customFormat="1" ht="12.6" customHeight="1" x14ac:dyDescent="0.25">
      <c r="A64" s="132" t="s">
        <v>57</v>
      </c>
      <c r="B64" s="29">
        <v>4</v>
      </c>
      <c r="C64" s="25" t="s">
        <v>7</v>
      </c>
      <c r="D64" s="26">
        <f t="shared" si="23"/>
        <v>45</v>
      </c>
      <c r="E64" s="30">
        <v>15</v>
      </c>
      <c r="F64" s="31">
        <v>4</v>
      </c>
      <c r="G64" s="31">
        <v>20</v>
      </c>
      <c r="H64" s="26">
        <v>6</v>
      </c>
      <c r="I64" s="26">
        <f t="shared" si="24"/>
        <v>1</v>
      </c>
      <c r="J64" s="23">
        <f t="shared" si="25"/>
        <v>2</v>
      </c>
      <c r="K64" s="15"/>
      <c r="L64" s="16"/>
      <c r="M64" s="16"/>
      <c r="O64" s="16"/>
      <c r="P64" s="16"/>
    </row>
    <row r="65" spans="1:16" s="17" customFormat="1" ht="12.6" customHeight="1" x14ac:dyDescent="0.25">
      <c r="A65" s="42" t="s">
        <v>8</v>
      </c>
      <c r="B65" s="43">
        <f>SUM(B58:B64)</f>
        <v>30</v>
      </c>
      <c r="C65" s="44">
        <f>COUNTIF(C56:C64,"e")</f>
        <v>2</v>
      </c>
      <c r="D65" s="45">
        <f t="shared" ref="D65:J65" si="26">SUM(D58:D64)</f>
        <v>345</v>
      </c>
      <c r="E65" s="45">
        <f t="shared" si="26"/>
        <v>120</v>
      </c>
      <c r="F65" s="45">
        <f t="shared" si="26"/>
        <v>58</v>
      </c>
      <c r="G65" s="45">
        <f t="shared" si="26"/>
        <v>150</v>
      </c>
      <c r="H65" s="45">
        <f t="shared" si="26"/>
        <v>17</v>
      </c>
      <c r="I65" s="45">
        <f t="shared" si="26"/>
        <v>8</v>
      </c>
      <c r="J65" s="45">
        <f t="shared" si="26"/>
        <v>15</v>
      </c>
      <c r="K65" s="15"/>
      <c r="L65" s="16"/>
      <c r="M65" s="16"/>
      <c r="O65" s="16"/>
      <c r="P65" s="16"/>
    </row>
    <row r="66" spans="1:16" s="17" customFormat="1" ht="12.6" customHeight="1" x14ac:dyDescent="0.25">
      <c r="A66" s="161" t="s">
        <v>13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5"/>
      <c r="L66" s="16"/>
      <c r="M66" s="16"/>
      <c r="O66" s="16"/>
      <c r="P66" s="16"/>
    </row>
    <row r="67" spans="1:16" s="20" customFormat="1" ht="12.6" customHeight="1" x14ac:dyDescent="0.2">
      <c r="A67" s="64" t="s">
        <v>92</v>
      </c>
      <c r="B67" s="29">
        <v>3</v>
      </c>
      <c r="C67" s="27" t="s">
        <v>6</v>
      </c>
      <c r="D67" s="26">
        <f t="shared" ref="D67:D75" si="27">SUM(E67:H67)</f>
        <v>45</v>
      </c>
      <c r="E67" s="26">
        <v>15</v>
      </c>
      <c r="F67" s="26">
        <v>10</v>
      </c>
      <c r="G67" s="28">
        <v>20</v>
      </c>
      <c r="H67" s="26"/>
      <c r="I67" s="26">
        <f>ROUNDUP(E67/15,0)</f>
        <v>1</v>
      </c>
      <c r="J67" s="23">
        <f>ROUNDUP((F67+G67+H67)/15,0)</f>
        <v>2</v>
      </c>
      <c r="K67" s="18"/>
      <c r="L67" s="19"/>
      <c r="M67" s="19"/>
      <c r="O67" s="19"/>
      <c r="P67" s="19"/>
    </row>
    <row r="68" spans="1:16" s="17" customFormat="1" ht="12.6" customHeight="1" x14ac:dyDescent="0.25">
      <c r="A68" s="65" t="s">
        <v>58</v>
      </c>
      <c r="B68" s="29">
        <v>3</v>
      </c>
      <c r="C68" s="25" t="s">
        <v>7</v>
      </c>
      <c r="D68" s="26">
        <f t="shared" si="27"/>
        <v>45</v>
      </c>
      <c r="E68" s="26">
        <v>15</v>
      </c>
      <c r="F68" s="26">
        <v>10</v>
      </c>
      <c r="G68" s="28">
        <v>20</v>
      </c>
      <c r="H68" s="26"/>
      <c r="I68" s="26">
        <f t="shared" ref="I68:I75" si="28">ROUNDUP(E68/15,0)</f>
        <v>1</v>
      </c>
      <c r="J68" s="23">
        <f t="shared" ref="J68:J75" si="29">ROUNDUP((F68+G68+H68)/15,0)</f>
        <v>2</v>
      </c>
      <c r="K68" s="15"/>
      <c r="L68" s="16"/>
      <c r="M68" s="16"/>
      <c r="O68" s="16"/>
      <c r="P68" s="16"/>
    </row>
    <row r="69" spans="1:16" s="17" customFormat="1" ht="12.6" customHeight="1" x14ac:dyDescent="0.25">
      <c r="A69" s="134" t="s">
        <v>108</v>
      </c>
      <c r="B69" s="29">
        <v>4</v>
      </c>
      <c r="C69" s="25" t="s">
        <v>6</v>
      </c>
      <c r="D69" s="26">
        <f t="shared" si="27"/>
        <v>45</v>
      </c>
      <c r="E69" s="26">
        <v>15</v>
      </c>
      <c r="F69" s="26">
        <v>10</v>
      </c>
      <c r="G69" s="28">
        <v>20</v>
      </c>
      <c r="H69" s="26"/>
      <c r="I69" s="26">
        <f>ROUNDUP(E69/15,0)</f>
        <v>1</v>
      </c>
      <c r="J69" s="23">
        <f>ROUNDUP((F69+G69+H69)/15,0)</f>
        <v>2</v>
      </c>
      <c r="K69" s="15"/>
      <c r="L69" s="16"/>
      <c r="M69" s="16"/>
      <c r="O69" s="16"/>
      <c r="P69" s="16"/>
    </row>
    <row r="70" spans="1:16" s="20" customFormat="1" ht="12.6" customHeight="1" x14ac:dyDescent="0.2">
      <c r="A70" s="65" t="s">
        <v>69</v>
      </c>
      <c r="B70" s="29">
        <v>4</v>
      </c>
      <c r="C70" s="27" t="s">
        <v>6</v>
      </c>
      <c r="D70" s="26">
        <f t="shared" si="27"/>
        <v>45</v>
      </c>
      <c r="E70" s="30">
        <v>15</v>
      </c>
      <c r="F70" s="31">
        <v>10</v>
      </c>
      <c r="G70" s="31">
        <v>20</v>
      </c>
      <c r="H70" s="26"/>
      <c r="I70" s="26">
        <f t="shared" si="28"/>
        <v>1</v>
      </c>
      <c r="J70" s="23">
        <f t="shared" si="29"/>
        <v>2</v>
      </c>
      <c r="K70" s="18"/>
      <c r="L70" s="19"/>
      <c r="M70" s="19"/>
      <c r="O70" s="19"/>
      <c r="P70" s="19"/>
    </row>
    <row r="71" spans="1:16" s="20" customFormat="1" ht="12.6" customHeight="1" x14ac:dyDescent="0.2">
      <c r="A71" s="134" t="s">
        <v>114</v>
      </c>
      <c r="B71" s="29">
        <v>3</v>
      </c>
      <c r="C71" s="27" t="s">
        <v>7</v>
      </c>
      <c r="D71" s="26">
        <f t="shared" si="27"/>
        <v>45</v>
      </c>
      <c r="E71" s="29">
        <v>15</v>
      </c>
      <c r="F71" s="31">
        <v>10</v>
      </c>
      <c r="G71" s="32">
        <v>20</v>
      </c>
      <c r="H71" s="26"/>
      <c r="I71" s="26">
        <f t="shared" si="28"/>
        <v>1</v>
      </c>
      <c r="J71" s="23">
        <f t="shared" si="29"/>
        <v>2</v>
      </c>
      <c r="K71" s="18"/>
      <c r="L71" s="19"/>
      <c r="M71" s="19"/>
      <c r="O71" s="19"/>
      <c r="P71" s="19"/>
    </row>
    <row r="72" spans="1:16" s="56" customFormat="1" x14ac:dyDescent="0.2">
      <c r="A72" s="64" t="s">
        <v>61</v>
      </c>
      <c r="B72" s="29">
        <v>3</v>
      </c>
      <c r="C72" s="27" t="s">
        <v>7</v>
      </c>
      <c r="D72" s="26">
        <f t="shared" si="27"/>
        <v>45</v>
      </c>
      <c r="E72" s="29">
        <v>15</v>
      </c>
      <c r="F72" s="31">
        <v>10</v>
      </c>
      <c r="G72" s="32">
        <v>20</v>
      </c>
      <c r="H72" s="26"/>
      <c r="I72" s="26">
        <f t="shared" si="28"/>
        <v>1</v>
      </c>
      <c r="J72" s="23">
        <f t="shared" si="29"/>
        <v>2</v>
      </c>
      <c r="K72" s="54"/>
      <c r="L72" s="55"/>
      <c r="M72" s="55"/>
      <c r="O72" s="55"/>
      <c r="P72" s="55"/>
    </row>
    <row r="73" spans="1:16" s="56" customFormat="1" x14ac:dyDescent="0.2">
      <c r="A73" s="134" t="s">
        <v>118</v>
      </c>
      <c r="B73" s="29">
        <v>4</v>
      </c>
      <c r="C73" s="27" t="s">
        <v>6</v>
      </c>
      <c r="D73" s="26">
        <f t="shared" si="27"/>
        <v>45</v>
      </c>
      <c r="E73" s="29">
        <v>15</v>
      </c>
      <c r="F73" s="31">
        <v>10</v>
      </c>
      <c r="G73" s="32">
        <v>20</v>
      </c>
      <c r="H73" s="26"/>
      <c r="I73" s="26">
        <f t="shared" si="28"/>
        <v>1</v>
      </c>
      <c r="J73" s="23">
        <f t="shared" si="29"/>
        <v>2</v>
      </c>
      <c r="K73" s="54"/>
      <c r="L73" s="55"/>
      <c r="M73" s="55"/>
      <c r="O73" s="55"/>
      <c r="P73" s="55"/>
    </row>
    <row r="74" spans="1:16" s="56" customFormat="1" x14ac:dyDescent="0.2">
      <c r="A74" s="64" t="s">
        <v>64</v>
      </c>
      <c r="B74" s="29">
        <v>1</v>
      </c>
      <c r="C74" s="27" t="s">
        <v>7</v>
      </c>
      <c r="D74" s="26">
        <f t="shared" si="27"/>
        <v>15</v>
      </c>
      <c r="E74" s="29"/>
      <c r="F74" s="31"/>
      <c r="G74" s="32">
        <v>15</v>
      </c>
      <c r="H74" s="26"/>
      <c r="I74" s="26"/>
      <c r="J74" s="23">
        <f t="shared" si="29"/>
        <v>1</v>
      </c>
      <c r="K74" s="54"/>
      <c r="L74" s="55"/>
      <c r="M74" s="55"/>
      <c r="O74" s="55"/>
      <c r="P74" s="55"/>
    </row>
    <row r="75" spans="1:16" s="56" customFormat="1" x14ac:dyDescent="0.2">
      <c r="A75" s="64" t="s">
        <v>65</v>
      </c>
      <c r="B75" s="29">
        <v>5</v>
      </c>
      <c r="C75" s="27" t="s">
        <v>6</v>
      </c>
      <c r="D75" s="26">
        <f t="shared" si="27"/>
        <v>0</v>
      </c>
      <c r="E75" s="29"/>
      <c r="F75" s="31"/>
      <c r="G75" s="32"/>
      <c r="H75" s="26"/>
      <c r="I75" s="26">
        <f t="shared" si="28"/>
        <v>0</v>
      </c>
      <c r="J75" s="23">
        <f t="shared" si="29"/>
        <v>0</v>
      </c>
      <c r="K75" s="54"/>
      <c r="L75" s="55"/>
      <c r="M75" s="55"/>
      <c r="O75" s="55"/>
      <c r="P75" s="55"/>
    </row>
    <row r="76" spans="1:16" s="56" customFormat="1" ht="13.5" x14ac:dyDescent="0.2">
      <c r="A76" s="42" t="s">
        <v>8</v>
      </c>
      <c r="B76" s="43">
        <f>SUM(B67:B75)</f>
        <v>30</v>
      </c>
      <c r="C76" s="44">
        <f>COUNTIF(C67:C75,"e")</f>
        <v>5</v>
      </c>
      <c r="D76" s="45">
        <f t="shared" ref="D76:I76" si="30">SUM(D67:D75)</f>
        <v>330</v>
      </c>
      <c r="E76" s="45">
        <f t="shared" si="30"/>
        <v>105</v>
      </c>
      <c r="F76" s="45">
        <f t="shared" si="30"/>
        <v>70</v>
      </c>
      <c r="G76" s="45">
        <f t="shared" si="30"/>
        <v>155</v>
      </c>
      <c r="H76" s="45">
        <f t="shared" si="30"/>
        <v>0</v>
      </c>
      <c r="I76" s="45">
        <f t="shared" si="30"/>
        <v>7</v>
      </c>
      <c r="J76" s="43">
        <f>ROUNDUP((F76+G76+H76)/15,0)</f>
        <v>15</v>
      </c>
      <c r="K76" s="54"/>
      <c r="L76" s="55"/>
      <c r="M76" s="55"/>
      <c r="O76" s="55"/>
      <c r="P76" s="55"/>
    </row>
    <row r="77" spans="1:16" s="56" customFormat="1" ht="13.5" x14ac:dyDescent="0.2">
      <c r="A77" s="161" t="s">
        <v>14</v>
      </c>
      <c r="B77" s="161"/>
      <c r="C77" s="161"/>
      <c r="D77" s="161"/>
      <c r="E77" s="161"/>
      <c r="F77" s="161"/>
      <c r="G77" s="161"/>
      <c r="H77" s="161"/>
      <c r="I77" s="161"/>
      <c r="J77" s="161"/>
      <c r="K77" s="54"/>
      <c r="L77" s="55"/>
      <c r="M77" s="55"/>
      <c r="O77" s="55"/>
      <c r="P77" s="55"/>
    </row>
    <row r="78" spans="1:16" s="56" customFormat="1" x14ac:dyDescent="0.2">
      <c r="A78" s="65" t="s">
        <v>63</v>
      </c>
      <c r="B78" s="29">
        <v>3</v>
      </c>
      <c r="C78" s="27" t="s">
        <v>7</v>
      </c>
      <c r="D78" s="26">
        <f t="shared" ref="D78:D84" si="31">SUM(E78:H78)</f>
        <v>45</v>
      </c>
      <c r="E78" s="33">
        <v>15</v>
      </c>
      <c r="F78" s="31">
        <v>10</v>
      </c>
      <c r="G78" s="32">
        <v>20</v>
      </c>
      <c r="H78" s="26"/>
      <c r="I78" s="26">
        <f>ROUNDUP(E78/15,0)</f>
        <v>1</v>
      </c>
      <c r="J78" s="23">
        <f>ROUNDUP((F78+G78+H78)/15,0)</f>
        <v>2</v>
      </c>
      <c r="K78" s="54"/>
      <c r="L78" s="55"/>
      <c r="M78" s="55"/>
      <c r="O78" s="55"/>
      <c r="P78" s="55"/>
    </row>
    <row r="79" spans="1:16" s="56" customFormat="1" x14ac:dyDescent="0.2">
      <c r="A79" s="65" t="s">
        <v>62</v>
      </c>
      <c r="B79" s="29">
        <v>4</v>
      </c>
      <c r="C79" s="27" t="s">
        <v>7</v>
      </c>
      <c r="D79" s="26">
        <f t="shared" si="31"/>
        <v>45</v>
      </c>
      <c r="E79" s="30">
        <v>15</v>
      </c>
      <c r="F79" s="30">
        <v>8</v>
      </c>
      <c r="G79" s="30">
        <v>20</v>
      </c>
      <c r="H79" s="26">
        <v>2</v>
      </c>
      <c r="I79" s="26">
        <f t="shared" ref="I79:I84" si="32">ROUNDUP(E79/15,0)</f>
        <v>1</v>
      </c>
      <c r="J79" s="23">
        <f t="shared" ref="J79:J84" si="33">ROUNDUP((F79+G79+H79)/15,0)</f>
        <v>2</v>
      </c>
      <c r="K79" s="54"/>
      <c r="L79" s="55"/>
      <c r="M79" s="55"/>
      <c r="O79" s="55"/>
      <c r="P79" s="55"/>
    </row>
    <row r="80" spans="1:16" s="56" customFormat="1" x14ac:dyDescent="0.2">
      <c r="A80" s="134" t="s">
        <v>120</v>
      </c>
      <c r="B80" s="29">
        <v>4</v>
      </c>
      <c r="C80" s="27" t="s">
        <v>6</v>
      </c>
      <c r="D80" s="26">
        <f t="shared" si="31"/>
        <v>45</v>
      </c>
      <c r="E80" s="30">
        <v>15</v>
      </c>
      <c r="F80" s="30">
        <v>10</v>
      </c>
      <c r="G80" s="30">
        <v>20</v>
      </c>
      <c r="H80" s="26"/>
      <c r="I80" s="26">
        <f t="shared" si="32"/>
        <v>1</v>
      </c>
      <c r="J80" s="23">
        <f t="shared" si="33"/>
        <v>2</v>
      </c>
      <c r="K80" s="54"/>
      <c r="L80" s="55"/>
      <c r="M80" s="55"/>
      <c r="O80" s="55"/>
      <c r="P80" s="55"/>
    </row>
    <row r="81" spans="1:16" s="56" customFormat="1" x14ac:dyDescent="0.2">
      <c r="A81" s="65" t="s">
        <v>71</v>
      </c>
      <c r="B81" s="29">
        <v>3</v>
      </c>
      <c r="C81" s="27" t="s">
        <v>7</v>
      </c>
      <c r="D81" s="26">
        <f t="shared" si="31"/>
        <v>45</v>
      </c>
      <c r="E81" s="30">
        <v>15</v>
      </c>
      <c r="F81" s="30">
        <v>10</v>
      </c>
      <c r="G81" s="30">
        <v>20</v>
      </c>
      <c r="H81" s="26"/>
      <c r="I81" s="26">
        <f t="shared" si="32"/>
        <v>1</v>
      </c>
      <c r="J81" s="23">
        <f t="shared" si="33"/>
        <v>2</v>
      </c>
      <c r="K81" s="54"/>
      <c r="L81" s="55"/>
      <c r="M81" s="55"/>
      <c r="O81" s="55"/>
      <c r="P81" s="55"/>
    </row>
    <row r="82" spans="1:16" s="56" customFormat="1" x14ac:dyDescent="0.2">
      <c r="A82" s="65" t="s">
        <v>122</v>
      </c>
      <c r="B82" s="29">
        <v>5</v>
      </c>
      <c r="C82" s="27" t="s">
        <v>7</v>
      </c>
      <c r="D82" s="26">
        <f t="shared" si="31"/>
        <v>55</v>
      </c>
      <c r="E82" s="30">
        <v>15</v>
      </c>
      <c r="F82" s="30">
        <v>15</v>
      </c>
      <c r="G82" s="30">
        <v>25</v>
      </c>
      <c r="H82" s="26"/>
      <c r="I82" s="26">
        <f t="shared" si="32"/>
        <v>1</v>
      </c>
      <c r="J82" s="23">
        <f t="shared" si="33"/>
        <v>3</v>
      </c>
      <c r="K82" s="54"/>
      <c r="L82" s="55"/>
      <c r="M82" s="55"/>
      <c r="O82" s="55"/>
      <c r="P82" s="55"/>
    </row>
    <row r="83" spans="1:16" s="56" customFormat="1" x14ac:dyDescent="0.2">
      <c r="A83" s="64" t="s">
        <v>66</v>
      </c>
      <c r="B83" s="29">
        <v>3</v>
      </c>
      <c r="C83" s="27" t="s">
        <v>7</v>
      </c>
      <c r="D83" s="26">
        <f t="shared" si="31"/>
        <v>45</v>
      </c>
      <c r="E83" s="26"/>
      <c r="F83" s="26"/>
      <c r="G83" s="26">
        <v>45</v>
      </c>
      <c r="H83" s="26"/>
      <c r="I83" s="26">
        <f t="shared" si="32"/>
        <v>0</v>
      </c>
      <c r="J83" s="23">
        <f t="shared" si="33"/>
        <v>3</v>
      </c>
      <c r="K83" s="54"/>
      <c r="L83" s="55"/>
      <c r="M83" s="55"/>
      <c r="O83" s="55"/>
      <c r="P83" s="55"/>
    </row>
    <row r="84" spans="1:16" s="56" customFormat="1" x14ac:dyDescent="0.2">
      <c r="A84" s="64" t="s">
        <v>67</v>
      </c>
      <c r="B84" s="29">
        <v>8</v>
      </c>
      <c r="C84" s="27" t="s">
        <v>6</v>
      </c>
      <c r="D84" s="26">
        <f t="shared" si="31"/>
        <v>0</v>
      </c>
      <c r="E84" s="26"/>
      <c r="F84" s="26"/>
      <c r="G84" s="26"/>
      <c r="H84" s="26"/>
      <c r="I84" s="26">
        <f t="shared" si="32"/>
        <v>0</v>
      </c>
      <c r="J84" s="23">
        <f t="shared" si="33"/>
        <v>0</v>
      </c>
      <c r="K84" s="54"/>
      <c r="L84" s="55"/>
      <c r="M84" s="55"/>
      <c r="O84" s="55"/>
      <c r="P84" s="55"/>
    </row>
    <row r="85" spans="1:16" ht="13.5" x14ac:dyDescent="0.2">
      <c r="A85" s="42" t="s">
        <v>8</v>
      </c>
      <c r="B85" s="43">
        <f>SUM(B78:B84)</f>
        <v>30</v>
      </c>
      <c r="C85" s="44">
        <f>COUNTIF(C78:C84,"e")</f>
        <v>2</v>
      </c>
      <c r="D85" s="45">
        <f t="shared" ref="D85:I85" si="34">SUM(D78:D84)</f>
        <v>280</v>
      </c>
      <c r="E85" s="45">
        <f t="shared" si="34"/>
        <v>75</v>
      </c>
      <c r="F85" s="45">
        <f t="shared" si="34"/>
        <v>53</v>
      </c>
      <c r="G85" s="45">
        <f t="shared" si="34"/>
        <v>150</v>
      </c>
      <c r="H85" s="45">
        <f t="shared" si="34"/>
        <v>2</v>
      </c>
      <c r="I85" s="45">
        <f t="shared" si="34"/>
        <v>5</v>
      </c>
      <c r="J85" s="43">
        <f>ROUNDUP((F85+G85+H85)/15,0)</f>
        <v>14</v>
      </c>
    </row>
    <row r="86" spans="1:16" ht="13.5" x14ac:dyDescent="0.2">
      <c r="A86" s="66" t="s">
        <v>77</v>
      </c>
      <c r="B86" s="43">
        <f t="shared" ref="B86:H86" si="35">B65+B76+B85</f>
        <v>90</v>
      </c>
      <c r="C86" s="43">
        <f t="shared" si="35"/>
        <v>9</v>
      </c>
      <c r="D86" s="43">
        <f t="shared" si="35"/>
        <v>955</v>
      </c>
      <c r="E86" s="57">
        <f t="shared" si="35"/>
        <v>300</v>
      </c>
      <c r="F86" s="47">
        <f t="shared" si="35"/>
        <v>181</v>
      </c>
      <c r="G86" s="47">
        <f t="shared" si="35"/>
        <v>455</v>
      </c>
      <c r="H86" s="47">
        <f t="shared" si="35"/>
        <v>19</v>
      </c>
      <c r="I86" s="22"/>
      <c r="J86" s="24"/>
    </row>
    <row r="87" spans="1:16" ht="13.5" x14ac:dyDescent="0.2">
      <c r="A87" s="67" t="s">
        <v>78</v>
      </c>
      <c r="B87" s="46">
        <f t="shared" ref="B87:H87" si="36">B15+B26+B39+B50+B65+B76+B85</f>
        <v>210</v>
      </c>
      <c r="C87" s="46">
        <f t="shared" si="36"/>
        <v>20</v>
      </c>
      <c r="D87" s="46">
        <f t="shared" si="36"/>
        <v>2400</v>
      </c>
      <c r="E87" s="58">
        <f t="shared" si="36"/>
        <v>860</v>
      </c>
      <c r="F87" s="59">
        <f t="shared" si="36"/>
        <v>521</v>
      </c>
      <c r="G87" s="59">
        <f t="shared" si="36"/>
        <v>1000</v>
      </c>
      <c r="H87" s="59">
        <f t="shared" si="36"/>
        <v>19</v>
      </c>
      <c r="I87" s="5"/>
      <c r="J87" s="5"/>
    </row>
    <row r="88" spans="1:16" ht="13.5" x14ac:dyDescent="0.2">
      <c r="A88" s="68" t="s">
        <v>76</v>
      </c>
      <c r="B88" s="34"/>
      <c r="C88" s="35"/>
      <c r="D88" s="48"/>
      <c r="E88" s="49">
        <f>(E87/D87)*100</f>
        <v>35.833333333333336</v>
      </c>
      <c r="F88" s="50">
        <f>(F87/D87)*100</f>
        <v>21.708333333333332</v>
      </c>
      <c r="G88" s="51">
        <f>(G87/D87)*100</f>
        <v>41.666666666666671</v>
      </c>
      <c r="H88" s="51">
        <f>(H87/D87)*100</f>
        <v>0.79166666666666674</v>
      </c>
      <c r="I88" s="6"/>
      <c r="J88" s="7"/>
    </row>
    <row r="89" spans="1:16" x14ac:dyDescent="0.2">
      <c r="A89" s="37" t="s">
        <v>79</v>
      </c>
      <c r="J89" s="62"/>
    </row>
    <row r="90" spans="1:16" x14ac:dyDescent="0.2">
      <c r="J90" s="62"/>
    </row>
    <row r="91" spans="1:16" x14ac:dyDescent="0.2">
      <c r="J91" s="62"/>
    </row>
    <row r="92" spans="1:16" ht="284.25" customHeight="1" x14ac:dyDescent="0.2">
      <c r="A92" s="135"/>
      <c r="J92" s="62"/>
    </row>
    <row r="93" spans="1:16" ht="77.25" x14ac:dyDescent="0.2">
      <c r="A93" s="152" t="s">
        <v>90</v>
      </c>
      <c r="B93" s="149" t="s">
        <v>0</v>
      </c>
      <c r="C93" s="73" t="s">
        <v>18</v>
      </c>
      <c r="D93" s="73" t="s">
        <v>19</v>
      </c>
      <c r="E93" s="74" t="s">
        <v>20</v>
      </c>
      <c r="F93" s="73" t="s">
        <v>21</v>
      </c>
      <c r="G93" s="73" t="s">
        <v>22</v>
      </c>
      <c r="H93" s="73" t="s">
        <v>23</v>
      </c>
      <c r="I93" s="73" t="s">
        <v>24</v>
      </c>
      <c r="J93" s="73" t="s">
        <v>25</v>
      </c>
    </row>
    <row r="94" spans="1:16" x14ac:dyDescent="0.2">
      <c r="A94" s="153" t="s">
        <v>89</v>
      </c>
      <c r="B94" s="149"/>
      <c r="C94" s="73"/>
      <c r="D94" s="73"/>
      <c r="E94" s="74"/>
      <c r="F94" s="73"/>
      <c r="G94" s="73"/>
      <c r="H94" s="73"/>
      <c r="I94" s="73"/>
      <c r="J94" s="73"/>
    </row>
    <row r="95" spans="1:16" x14ac:dyDescent="0.2">
      <c r="A95" s="154" t="s">
        <v>87</v>
      </c>
      <c r="B95" s="150">
        <v>2</v>
      </c>
      <c r="C95" s="83" t="s">
        <v>7</v>
      </c>
      <c r="D95" s="78">
        <f t="shared" ref="D95:D96" si="37">SUM(E95:H95)</f>
        <v>30</v>
      </c>
      <c r="E95" s="79">
        <v>30</v>
      </c>
      <c r="F95" s="80"/>
      <c r="G95" s="80"/>
      <c r="H95" s="81"/>
      <c r="I95" s="78">
        <f t="shared" ref="I95:I96" si="38">ROUNDUP(E95/15,0)</f>
        <v>2</v>
      </c>
      <c r="J95" s="82">
        <f t="shared" ref="J95:J96" si="39">ROUNDUP((F95+G95+H95)/15,0)</f>
        <v>0</v>
      </c>
    </row>
    <row r="96" spans="1:16" x14ac:dyDescent="0.2">
      <c r="A96" s="65" t="s">
        <v>88</v>
      </c>
      <c r="B96" s="150">
        <v>2</v>
      </c>
      <c r="C96" s="83" t="s">
        <v>7</v>
      </c>
      <c r="D96" s="78">
        <f t="shared" si="37"/>
        <v>30</v>
      </c>
      <c r="E96" s="79">
        <v>30</v>
      </c>
      <c r="F96" s="80"/>
      <c r="G96" s="80"/>
      <c r="H96" s="81"/>
      <c r="I96" s="78">
        <f t="shared" si="38"/>
        <v>2</v>
      </c>
      <c r="J96" s="82">
        <f t="shared" si="39"/>
        <v>0</v>
      </c>
    </row>
    <row r="97" spans="1:10" x14ac:dyDescent="0.2">
      <c r="A97" s="153" t="s">
        <v>91</v>
      </c>
      <c r="B97" s="137"/>
      <c r="C97" s="138"/>
      <c r="D97" s="139"/>
      <c r="E97" s="140"/>
      <c r="F97" s="141"/>
      <c r="G97" s="141"/>
      <c r="H97" s="142"/>
      <c r="I97" s="139"/>
      <c r="J97" s="143"/>
    </row>
    <row r="98" spans="1:10" x14ac:dyDescent="0.2">
      <c r="A98" s="75" t="s">
        <v>40</v>
      </c>
      <c r="B98" s="150">
        <v>4</v>
      </c>
      <c r="C98" s="83" t="s">
        <v>7</v>
      </c>
      <c r="D98" s="78">
        <f t="shared" ref="D98:D99" si="40">SUM(E98:H98)</f>
        <v>45</v>
      </c>
      <c r="E98" s="78">
        <v>15</v>
      </c>
      <c r="F98" s="80">
        <v>10</v>
      </c>
      <c r="G98" s="80">
        <v>20</v>
      </c>
      <c r="H98" s="78"/>
      <c r="I98" s="78">
        <f t="shared" ref="I98:I99" si="41">ROUNDUP(E98/15,0)</f>
        <v>1</v>
      </c>
      <c r="J98" s="82">
        <f t="shared" ref="J98:J99" si="42">ROUNDUP((F98+G98+H98)/15,0)</f>
        <v>2</v>
      </c>
    </row>
    <row r="99" spans="1:10" x14ac:dyDescent="0.2">
      <c r="A99" s="155" t="s">
        <v>98</v>
      </c>
      <c r="B99" s="150">
        <v>4</v>
      </c>
      <c r="C99" s="83" t="s">
        <v>7</v>
      </c>
      <c r="D99" s="78">
        <f t="shared" si="40"/>
        <v>45</v>
      </c>
      <c r="E99" s="78">
        <v>15</v>
      </c>
      <c r="F99" s="80">
        <v>10</v>
      </c>
      <c r="G99" s="80">
        <v>20</v>
      </c>
      <c r="H99" s="78"/>
      <c r="I99" s="78">
        <f t="shared" si="41"/>
        <v>1</v>
      </c>
      <c r="J99" s="82">
        <f t="shared" si="42"/>
        <v>2</v>
      </c>
    </row>
    <row r="100" spans="1:10" x14ac:dyDescent="0.2">
      <c r="A100" s="153" t="s">
        <v>95</v>
      </c>
      <c r="B100" s="137"/>
      <c r="C100" s="138"/>
      <c r="D100" s="139"/>
      <c r="E100" s="140"/>
      <c r="F100" s="141"/>
      <c r="G100" s="141"/>
      <c r="H100" s="142"/>
      <c r="I100" s="139"/>
      <c r="J100" s="143"/>
    </row>
    <row r="101" spans="1:10" x14ac:dyDescent="0.2">
      <c r="A101" s="136" t="s">
        <v>127</v>
      </c>
      <c r="B101" s="150">
        <v>2</v>
      </c>
      <c r="C101" s="77" t="s">
        <v>7</v>
      </c>
      <c r="D101" s="78">
        <f t="shared" ref="D101:D102" si="43">SUM(E101:H101)</f>
        <v>30</v>
      </c>
      <c r="E101" s="78">
        <v>30</v>
      </c>
      <c r="F101" s="78"/>
      <c r="G101" s="91"/>
      <c r="H101" s="78"/>
      <c r="I101" s="78">
        <f>ROUNDUP(E101/15,0)</f>
        <v>2</v>
      </c>
      <c r="J101" s="82">
        <f t="shared" ref="J101:J102" si="44">ROUNDUP((F101+G101+H101)/15,0)</f>
        <v>0</v>
      </c>
    </row>
    <row r="102" spans="1:10" x14ac:dyDescent="0.2">
      <c r="A102" s="155" t="s">
        <v>94</v>
      </c>
      <c r="B102" s="150">
        <v>2</v>
      </c>
      <c r="C102" s="77" t="s">
        <v>7</v>
      </c>
      <c r="D102" s="78">
        <f t="shared" si="43"/>
        <v>30</v>
      </c>
      <c r="E102" s="78">
        <v>30</v>
      </c>
      <c r="F102" s="78"/>
      <c r="G102" s="91"/>
      <c r="H102" s="78"/>
      <c r="I102" s="78">
        <f>ROUNDUP(E102/15,0)</f>
        <v>2</v>
      </c>
      <c r="J102" s="82">
        <f t="shared" si="44"/>
        <v>0</v>
      </c>
    </row>
    <row r="103" spans="1:10" x14ac:dyDescent="0.2">
      <c r="A103" s="156" t="s">
        <v>104</v>
      </c>
      <c r="B103" s="137"/>
      <c r="C103" s="138"/>
      <c r="D103" s="139"/>
      <c r="E103" s="140"/>
      <c r="F103" s="141"/>
      <c r="G103" s="141"/>
      <c r="H103" s="142"/>
      <c r="I103" s="139"/>
      <c r="J103" s="143"/>
    </row>
    <row r="104" spans="1:10" x14ac:dyDescent="0.2">
      <c r="A104" s="84" t="s">
        <v>41</v>
      </c>
      <c r="B104" s="150">
        <v>4</v>
      </c>
      <c r="C104" s="83" t="s">
        <v>6</v>
      </c>
      <c r="D104" s="78">
        <f>SUM(E104:H104)</f>
        <v>45</v>
      </c>
      <c r="E104" s="79">
        <v>15</v>
      </c>
      <c r="F104" s="80">
        <v>10</v>
      </c>
      <c r="G104" s="80">
        <v>20</v>
      </c>
      <c r="H104" s="78"/>
      <c r="I104" s="78">
        <f>ROUNDUP(E104/15,0)</f>
        <v>1</v>
      </c>
      <c r="J104" s="82">
        <f t="shared" ref="J104:J105" si="45">ROUNDUP((F104+G104+H104)/15,0)</f>
        <v>2</v>
      </c>
    </row>
    <row r="105" spans="1:10" x14ac:dyDescent="0.2">
      <c r="A105" s="65" t="s">
        <v>97</v>
      </c>
      <c r="B105" s="150">
        <v>4</v>
      </c>
      <c r="C105" s="83" t="s">
        <v>6</v>
      </c>
      <c r="D105" s="78">
        <f>SUM(E105:H105)</f>
        <v>45</v>
      </c>
      <c r="E105" s="79">
        <v>15</v>
      </c>
      <c r="F105" s="80">
        <v>10</v>
      </c>
      <c r="G105" s="80">
        <v>20</v>
      </c>
      <c r="H105" s="78"/>
      <c r="I105" s="78">
        <f>ROUNDUP(E105/15,0)</f>
        <v>1</v>
      </c>
      <c r="J105" s="82">
        <f t="shared" si="45"/>
        <v>2</v>
      </c>
    </row>
    <row r="106" spans="1:10" x14ac:dyDescent="0.2">
      <c r="A106" s="153" t="s">
        <v>105</v>
      </c>
      <c r="J106" s="62"/>
    </row>
    <row r="107" spans="1:10" x14ac:dyDescent="0.2">
      <c r="A107" s="155" t="s">
        <v>92</v>
      </c>
      <c r="B107" s="150">
        <v>4</v>
      </c>
      <c r="C107" s="83" t="s">
        <v>7</v>
      </c>
      <c r="D107" s="78">
        <f t="shared" ref="D107:D108" si="46">SUM(E107:H107)</f>
        <v>45</v>
      </c>
      <c r="E107" s="78">
        <v>15</v>
      </c>
      <c r="F107" s="78">
        <v>10</v>
      </c>
      <c r="G107" s="91">
        <v>20</v>
      </c>
      <c r="H107" s="78"/>
      <c r="I107" s="78">
        <f t="shared" ref="I107:I108" si="47">ROUNDUP(E107/15,0)</f>
        <v>1</v>
      </c>
      <c r="J107" s="82">
        <f>ROUNDUP((F107+G107+H107)/15,0)</f>
        <v>2</v>
      </c>
    </row>
    <row r="108" spans="1:10" x14ac:dyDescent="0.2">
      <c r="A108" s="155" t="s">
        <v>72</v>
      </c>
      <c r="B108" s="150">
        <v>4</v>
      </c>
      <c r="C108" s="83" t="s">
        <v>7</v>
      </c>
      <c r="D108" s="78">
        <f t="shared" si="46"/>
        <v>45</v>
      </c>
      <c r="E108" s="78">
        <v>15</v>
      </c>
      <c r="F108" s="78">
        <v>10</v>
      </c>
      <c r="G108" s="91">
        <v>20</v>
      </c>
      <c r="H108" s="78"/>
      <c r="I108" s="78">
        <f t="shared" si="47"/>
        <v>1</v>
      </c>
      <c r="J108" s="82">
        <f>ROUNDUP((F108+G108+H108)/15,0)</f>
        <v>2</v>
      </c>
    </row>
    <row r="109" spans="1:10" x14ac:dyDescent="0.2">
      <c r="A109" s="153" t="s">
        <v>106</v>
      </c>
      <c r="J109" s="62"/>
    </row>
    <row r="110" spans="1:10" x14ac:dyDescent="0.2">
      <c r="A110" s="65" t="s">
        <v>59</v>
      </c>
      <c r="B110" s="151">
        <v>5</v>
      </c>
      <c r="C110" s="25" t="s">
        <v>7</v>
      </c>
      <c r="D110" s="26">
        <f t="shared" ref="D110:D111" si="48">SUM(E110:H110)</f>
        <v>60</v>
      </c>
      <c r="E110" s="30">
        <v>30</v>
      </c>
      <c r="F110" s="31">
        <v>4</v>
      </c>
      <c r="G110" s="31">
        <v>20</v>
      </c>
      <c r="H110" s="26">
        <v>6</v>
      </c>
      <c r="I110" s="26">
        <f t="shared" ref="I110:I111" si="49">ROUNDUP(E110/15,0)</f>
        <v>2</v>
      </c>
      <c r="J110" s="23">
        <f t="shared" ref="J110:J111" si="50">ROUNDUP((F110+G110+H110)/15,0)</f>
        <v>2</v>
      </c>
    </row>
    <row r="111" spans="1:10" x14ac:dyDescent="0.2">
      <c r="A111" s="155" t="s">
        <v>96</v>
      </c>
      <c r="B111" s="151">
        <v>5</v>
      </c>
      <c r="C111" s="25" t="s">
        <v>7</v>
      </c>
      <c r="D111" s="26">
        <f t="shared" si="48"/>
        <v>60</v>
      </c>
      <c r="E111" s="30">
        <v>30</v>
      </c>
      <c r="F111" s="31">
        <v>4</v>
      </c>
      <c r="G111" s="31">
        <v>20</v>
      </c>
      <c r="H111" s="26">
        <v>6</v>
      </c>
      <c r="I111" s="26">
        <f t="shared" si="49"/>
        <v>2</v>
      </c>
      <c r="J111" s="23">
        <f t="shared" si="50"/>
        <v>2</v>
      </c>
    </row>
    <row r="112" spans="1:10" x14ac:dyDescent="0.2">
      <c r="A112" s="153" t="s">
        <v>107</v>
      </c>
      <c r="B112" s="144"/>
      <c r="C112" s="145"/>
      <c r="D112" s="146"/>
      <c r="E112" s="147"/>
      <c r="F112" s="148"/>
      <c r="G112" s="148"/>
      <c r="H112" s="146"/>
      <c r="I112" s="146"/>
      <c r="J112" s="24"/>
    </row>
    <row r="113" spans="1:10" x14ac:dyDescent="0.2">
      <c r="A113" s="155" t="s">
        <v>124</v>
      </c>
      <c r="B113" s="151">
        <v>4</v>
      </c>
      <c r="C113" s="27" t="s">
        <v>6</v>
      </c>
      <c r="D113" s="26">
        <f>SUM(E113:H113)</f>
        <v>45</v>
      </c>
      <c r="E113" s="29">
        <v>15</v>
      </c>
      <c r="F113" s="31">
        <v>10</v>
      </c>
      <c r="G113" s="32">
        <v>20</v>
      </c>
      <c r="H113" s="26"/>
      <c r="I113" s="26">
        <f t="shared" ref="I113:I114" si="51">ROUNDUP(E113/15,0)</f>
        <v>1</v>
      </c>
      <c r="J113" s="23">
        <f t="shared" ref="J113:J114" si="52">ROUNDUP((F113+G113+H113)/15,0)</f>
        <v>2</v>
      </c>
    </row>
    <row r="114" spans="1:10" x14ac:dyDescent="0.2">
      <c r="A114" s="155" t="s">
        <v>125</v>
      </c>
      <c r="B114" s="151">
        <v>4</v>
      </c>
      <c r="C114" s="27" t="s">
        <v>6</v>
      </c>
      <c r="D114" s="26">
        <f>SUM(E114:H114)</f>
        <v>45</v>
      </c>
      <c r="E114" s="29">
        <v>15</v>
      </c>
      <c r="F114" s="31">
        <v>10</v>
      </c>
      <c r="G114" s="32">
        <v>20</v>
      </c>
      <c r="H114" s="26"/>
      <c r="I114" s="26">
        <f t="shared" si="51"/>
        <v>1</v>
      </c>
      <c r="J114" s="23">
        <f t="shared" si="52"/>
        <v>2</v>
      </c>
    </row>
    <row r="115" spans="1:10" x14ac:dyDescent="0.2">
      <c r="A115" s="153" t="s">
        <v>110</v>
      </c>
      <c r="B115" s="144"/>
      <c r="C115" s="145"/>
      <c r="D115" s="146"/>
      <c r="E115" s="147"/>
      <c r="F115" s="148"/>
      <c r="G115" s="148"/>
      <c r="H115" s="146"/>
      <c r="I115" s="146"/>
      <c r="J115" s="24"/>
    </row>
    <row r="116" spans="1:10" x14ac:dyDescent="0.2">
      <c r="A116" s="65" t="s">
        <v>62</v>
      </c>
      <c r="B116" s="151">
        <v>4</v>
      </c>
      <c r="C116" s="25" t="s">
        <v>6</v>
      </c>
      <c r="D116" s="26">
        <f t="shared" ref="D116:D117" si="53">SUM(E116:H116)</f>
        <v>45</v>
      </c>
      <c r="E116" s="26">
        <v>15</v>
      </c>
      <c r="F116" s="26">
        <v>10</v>
      </c>
      <c r="G116" s="28">
        <v>20</v>
      </c>
      <c r="H116" s="26"/>
      <c r="I116" s="26">
        <f>ROUNDUP(E116/15,0)</f>
        <v>1</v>
      </c>
      <c r="J116" s="23">
        <f>ROUNDUP((F116+G116+H116)/15,0)</f>
        <v>2</v>
      </c>
    </row>
    <row r="117" spans="1:10" x14ac:dyDescent="0.2">
      <c r="A117" s="155" t="s">
        <v>119</v>
      </c>
      <c r="B117" s="151">
        <v>4</v>
      </c>
      <c r="C117" s="25" t="s">
        <v>6</v>
      </c>
      <c r="D117" s="26">
        <f t="shared" si="53"/>
        <v>45</v>
      </c>
      <c r="E117" s="26">
        <v>15</v>
      </c>
      <c r="F117" s="26">
        <v>10</v>
      </c>
      <c r="G117" s="28">
        <v>20</v>
      </c>
      <c r="H117" s="26"/>
      <c r="I117" s="26">
        <f>ROUNDUP(E117/15,0)</f>
        <v>1</v>
      </c>
      <c r="J117" s="23">
        <f>ROUNDUP((F117+G117+H117)/15,0)</f>
        <v>2</v>
      </c>
    </row>
    <row r="118" spans="1:10" x14ac:dyDescent="0.2">
      <c r="A118" s="153" t="s">
        <v>113</v>
      </c>
      <c r="J118" s="62"/>
    </row>
    <row r="119" spans="1:10" x14ac:dyDescent="0.2">
      <c r="A119" s="157" t="s">
        <v>111</v>
      </c>
      <c r="B119" s="151">
        <v>3</v>
      </c>
      <c r="C119" s="27" t="s">
        <v>7</v>
      </c>
      <c r="D119" s="26">
        <f t="shared" ref="D119:D120" si="54">SUM(E119:H119)</f>
        <v>45</v>
      </c>
      <c r="E119" s="29">
        <v>15</v>
      </c>
      <c r="F119" s="31">
        <v>10</v>
      </c>
      <c r="G119" s="32">
        <v>20</v>
      </c>
      <c r="H119" s="26"/>
      <c r="I119" s="26">
        <f t="shared" ref="I119:I120" si="55">ROUNDUP(E119/15,0)</f>
        <v>1</v>
      </c>
      <c r="J119" s="23">
        <f t="shared" ref="J119:J120" si="56">ROUNDUP((F119+G119+H119)/15,0)</f>
        <v>2</v>
      </c>
    </row>
    <row r="120" spans="1:10" x14ac:dyDescent="0.2">
      <c r="A120" s="157" t="s">
        <v>112</v>
      </c>
      <c r="B120" s="151">
        <v>3</v>
      </c>
      <c r="C120" s="27" t="s">
        <v>7</v>
      </c>
      <c r="D120" s="26">
        <f t="shared" si="54"/>
        <v>45</v>
      </c>
      <c r="E120" s="29">
        <v>15</v>
      </c>
      <c r="F120" s="31">
        <v>10</v>
      </c>
      <c r="G120" s="32">
        <v>20</v>
      </c>
      <c r="H120" s="26"/>
      <c r="I120" s="26">
        <f t="shared" si="55"/>
        <v>1</v>
      </c>
      <c r="J120" s="23">
        <f t="shared" si="56"/>
        <v>2</v>
      </c>
    </row>
    <row r="121" spans="1:10" x14ac:dyDescent="0.2">
      <c r="A121" s="158" t="s">
        <v>117</v>
      </c>
      <c r="J121" s="62"/>
    </row>
    <row r="122" spans="1:10" x14ac:dyDescent="0.2">
      <c r="A122" s="65" t="s">
        <v>81</v>
      </c>
      <c r="B122" s="151">
        <v>4</v>
      </c>
      <c r="C122" s="27" t="s">
        <v>6</v>
      </c>
      <c r="D122" s="26">
        <f t="shared" ref="D122:D123" si="57">SUM(E122:H122)</f>
        <v>45</v>
      </c>
      <c r="E122" s="29">
        <v>15</v>
      </c>
      <c r="F122" s="31">
        <v>10</v>
      </c>
      <c r="G122" s="32">
        <v>20</v>
      </c>
      <c r="H122" s="26"/>
      <c r="I122" s="26">
        <f t="shared" ref="I122:I123" si="58">ROUNDUP(E122/15,0)</f>
        <v>1</v>
      </c>
      <c r="J122" s="23">
        <f t="shared" ref="J122:J123" si="59">ROUNDUP((F122+G122+H122)/15,0)</f>
        <v>2</v>
      </c>
    </row>
    <row r="123" spans="1:10" x14ac:dyDescent="0.2">
      <c r="A123" s="65" t="s">
        <v>116</v>
      </c>
      <c r="B123" s="151">
        <v>4</v>
      </c>
      <c r="C123" s="27" t="s">
        <v>6</v>
      </c>
      <c r="D123" s="26">
        <f t="shared" si="57"/>
        <v>45</v>
      </c>
      <c r="E123" s="29">
        <v>15</v>
      </c>
      <c r="F123" s="31">
        <v>10</v>
      </c>
      <c r="G123" s="32">
        <v>20</v>
      </c>
      <c r="H123" s="26"/>
      <c r="I123" s="26">
        <f t="shared" si="58"/>
        <v>1</v>
      </c>
      <c r="J123" s="23">
        <f t="shared" si="59"/>
        <v>2</v>
      </c>
    </row>
    <row r="124" spans="1:10" x14ac:dyDescent="0.2">
      <c r="A124" s="158" t="s">
        <v>121</v>
      </c>
      <c r="J124" s="62"/>
    </row>
    <row r="125" spans="1:10" x14ac:dyDescent="0.2">
      <c r="A125" s="64" t="s">
        <v>93</v>
      </c>
      <c r="B125" s="151">
        <v>4</v>
      </c>
      <c r="C125" s="27" t="s">
        <v>6</v>
      </c>
      <c r="D125" s="26">
        <f t="shared" ref="D125" si="60">SUM(E125:H125)</f>
        <v>45</v>
      </c>
      <c r="E125" s="30">
        <v>15</v>
      </c>
      <c r="F125" s="30">
        <v>10</v>
      </c>
      <c r="G125" s="30">
        <v>20</v>
      </c>
      <c r="H125" s="26"/>
      <c r="I125" s="26">
        <f t="shared" ref="I125" si="61">ROUNDUP(E125/15,0)</f>
        <v>1</v>
      </c>
      <c r="J125" s="23">
        <f t="shared" ref="J125" si="62">ROUNDUP((F125+G125+H125)/15,0)</f>
        <v>2</v>
      </c>
    </row>
    <row r="126" spans="1:10" x14ac:dyDescent="0.2">
      <c r="A126" s="154" t="s">
        <v>109</v>
      </c>
      <c r="B126" s="151">
        <v>4</v>
      </c>
      <c r="C126" s="27" t="s">
        <v>6</v>
      </c>
      <c r="D126" s="26">
        <f t="shared" ref="D126" si="63">SUM(E126:H126)</f>
        <v>45</v>
      </c>
      <c r="E126" s="30">
        <v>15</v>
      </c>
      <c r="F126" s="30">
        <v>10</v>
      </c>
      <c r="G126" s="30">
        <v>20</v>
      </c>
      <c r="H126" s="26"/>
      <c r="I126" s="26">
        <f t="shared" ref="I126" si="64">ROUNDUP(E126/15,0)</f>
        <v>1</v>
      </c>
      <c r="J126" s="23">
        <f t="shared" ref="J126" si="65">ROUNDUP((F126+G126+H126)/15,0)</f>
        <v>2</v>
      </c>
    </row>
    <row r="127" spans="1:10" x14ac:dyDescent="0.2">
      <c r="A127" s="158" t="s">
        <v>123</v>
      </c>
      <c r="J127" s="62"/>
    </row>
    <row r="128" spans="1:10" x14ac:dyDescent="0.2">
      <c r="A128" s="155" t="s">
        <v>70</v>
      </c>
      <c r="B128" s="151">
        <v>5</v>
      </c>
      <c r="C128" s="27" t="s">
        <v>7</v>
      </c>
      <c r="D128" s="26">
        <f t="shared" ref="D128:D129" si="66">SUM(E128:H128)</f>
        <v>55</v>
      </c>
      <c r="E128" s="30">
        <v>15</v>
      </c>
      <c r="F128" s="30">
        <v>15</v>
      </c>
      <c r="G128" s="30">
        <v>25</v>
      </c>
      <c r="H128" s="26"/>
      <c r="I128" s="26">
        <f t="shared" ref="I128:I129" si="67">ROUNDUP(E128/15,0)</f>
        <v>1</v>
      </c>
      <c r="J128" s="23">
        <f t="shared" ref="J128:J129" si="68">ROUNDUP((F128+G128+H128)/15,0)</f>
        <v>3</v>
      </c>
    </row>
    <row r="129" spans="1:10" x14ac:dyDescent="0.2">
      <c r="A129" s="155" t="s">
        <v>115</v>
      </c>
      <c r="B129" s="151">
        <v>5</v>
      </c>
      <c r="C129" s="27" t="s">
        <v>7</v>
      </c>
      <c r="D129" s="26">
        <f t="shared" si="66"/>
        <v>55</v>
      </c>
      <c r="E129" s="30">
        <v>15</v>
      </c>
      <c r="F129" s="30">
        <v>15</v>
      </c>
      <c r="G129" s="30">
        <v>25</v>
      </c>
      <c r="H129" s="26"/>
      <c r="I129" s="26">
        <f t="shared" si="67"/>
        <v>1</v>
      </c>
      <c r="J129" s="23">
        <f t="shared" si="68"/>
        <v>3</v>
      </c>
    </row>
    <row r="130" spans="1:10" x14ac:dyDescent="0.2">
      <c r="A130" s="40"/>
      <c r="J130" s="62"/>
    </row>
    <row r="131" spans="1:10" x14ac:dyDescent="0.2">
      <c r="A131" s="40"/>
      <c r="J131" s="62"/>
    </row>
    <row r="132" spans="1:10" x14ac:dyDescent="0.2">
      <c r="A132"/>
      <c r="J132" s="62"/>
    </row>
    <row r="133" spans="1:10" x14ac:dyDescent="0.2">
      <c r="A133" s="40"/>
      <c r="J133" s="62"/>
    </row>
    <row r="134" spans="1:10" x14ac:dyDescent="0.2">
      <c r="A134" s="40"/>
      <c r="J134" s="62"/>
    </row>
    <row r="135" spans="1:10" x14ac:dyDescent="0.2">
      <c r="J135" s="62"/>
    </row>
    <row r="136" spans="1:10" x14ac:dyDescent="0.2">
      <c r="J136" s="62"/>
    </row>
    <row r="137" spans="1:10" x14ac:dyDescent="0.2">
      <c r="J137" s="62"/>
    </row>
    <row r="138" spans="1:10" x14ac:dyDescent="0.2">
      <c r="J138" s="62"/>
    </row>
    <row r="139" spans="1:10" x14ac:dyDescent="0.2">
      <c r="J139" s="62"/>
    </row>
    <row r="140" spans="1:10" x14ac:dyDescent="0.2">
      <c r="J140" s="62"/>
    </row>
    <row r="141" spans="1:10" x14ac:dyDescent="0.2">
      <c r="J141" s="62"/>
    </row>
    <row r="142" spans="1:10" x14ac:dyDescent="0.2">
      <c r="J142" s="62"/>
    </row>
    <row r="143" spans="1:10" x14ac:dyDescent="0.2">
      <c r="J143" s="62"/>
    </row>
    <row r="144" spans="1:10" x14ac:dyDescent="0.2">
      <c r="J144" s="62"/>
    </row>
    <row r="145" spans="10:10" x14ac:dyDescent="0.2">
      <c r="J145" s="62"/>
    </row>
    <row r="146" spans="10:10" x14ac:dyDescent="0.2">
      <c r="J146" s="62"/>
    </row>
    <row r="147" spans="10:10" x14ac:dyDescent="0.2">
      <c r="J147" s="62"/>
    </row>
    <row r="148" spans="10:10" x14ac:dyDescent="0.2">
      <c r="J148" s="62"/>
    </row>
    <row r="149" spans="10:10" x14ac:dyDescent="0.2">
      <c r="J149" s="62"/>
    </row>
    <row r="150" spans="10:10" x14ac:dyDescent="0.2">
      <c r="J150" s="62"/>
    </row>
    <row r="151" spans="10:10" x14ac:dyDescent="0.2">
      <c r="J151" s="62"/>
    </row>
    <row r="152" spans="10:10" x14ac:dyDescent="0.2">
      <c r="J152" s="62"/>
    </row>
    <row r="153" spans="10:10" x14ac:dyDescent="0.2">
      <c r="J153" s="62"/>
    </row>
    <row r="154" spans="10:10" x14ac:dyDescent="0.2">
      <c r="J154" s="62"/>
    </row>
    <row r="155" spans="10:10" x14ac:dyDescent="0.2">
      <c r="J155" s="62"/>
    </row>
    <row r="156" spans="10:10" x14ac:dyDescent="0.2">
      <c r="J156" s="62"/>
    </row>
    <row r="157" spans="10:10" x14ac:dyDescent="0.2">
      <c r="J157" s="62"/>
    </row>
    <row r="158" spans="10:10" x14ac:dyDescent="0.2">
      <c r="J158" s="62"/>
    </row>
    <row r="159" spans="10:10" x14ac:dyDescent="0.2">
      <c r="J159" s="62"/>
    </row>
    <row r="160" spans="10:10" x14ac:dyDescent="0.2">
      <c r="J160" s="62"/>
    </row>
    <row r="161" spans="10:10" x14ac:dyDescent="0.2">
      <c r="J161" s="62"/>
    </row>
    <row r="162" spans="10:10" x14ac:dyDescent="0.2">
      <c r="J162" s="62"/>
    </row>
    <row r="163" spans="10:10" x14ac:dyDescent="0.2">
      <c r="J163" s="62"/>
    </row>
    <row r="164" spans="10:10" x14ac:dyDescent="0.2">
      <c r="J164" s="62"/>
    </row>
    <row r="165" spans="10:10" x14ac:dyDescent="0.2">
      <c r="J165" s="62"/>
    </row>
    <row r="166" spans="10:10" x14ac:dyDescent="0.2">
      <c r="J166" s="62"/>
    </row>
    <row r="167" spans="10:10" x14ac:dyDescent="0.2">
      <c r="J167" s="62"/>
    </row>
    <row r="168" spans="10:10" x14ac:dyDescent="0.2">
      <c r="J168" s="62"/>
    </row>
    <row r="169" spans="10:10" x14ac:dyDescent="0.2">
      <c r="J169" s="62"/>
    </row>
    <row r="170" spans="10:10" x14ac:dyDescent="0.2">
      <c r="J170" s="62"/>
    </row>
    <row r="171" spans="10:10" x14ac:dyDescent="0.2">
      <c r="J171" s="62"/>
    </row>
    <row r="172" spans="10:10" x14ac:dyDescent="0.2">
      <c r="J172" s="62"/>
    </row>
    <row r="173" spans="10:10" x14ac:dyDescent="0.2">
      <c r="J173" s="62"/>
    </row>
    <row r="174" spans="10:10" x14ac:dyDescent="0.2">
      <c r="J174" s="62"/>
    </row>
    <row r="175" spans="10:10" x14ac:dyDescent="0.2">
      <c r="J175" s="62"/>
    </row>
    <row r="176" spans="10:10" x14ac:dyDescent="0.2">
      <c r="J176" s="62"/>
    </row>
    <row r="177" spans="10:10" x14ac:dyDescent="0.2">
      <c r="J177" s="62"/>
    </row>
    <row r="178" spans="10:10" x14ac:dyDescent="0.2">
      <c r="J178" s="62"/>
    </row>
    <row r="179" spans="10:10" x14ac:dyDescent="0.2">
      <c r="J179" s="62"/>
    </row>
    <row r="180" spans="10:10" x14ac:dyDescent="0.2">
      <c r="J180" s="62"/>
    </row>
    <row r="181" spans="10:10" x14ac:dyDescent="0.2">
      <c r="J181" s="62"/>
    </row>
    <row r="182" spans="10:10" x14ac:dyDescent="0.2">
      <c r="J182" s="62"/>
    </row>
    <row r="183" spans="10:10" x14ac:dyDescent="0.2">
      <c r="J183" s="62"/>
    </row>
    <row r="184" spans="10:10" x14ac:dyDescent="0.2">
      <c r="J184" s="62"/>
    </row>
    <row r="185" spans="10:10" x14ac:dyDescent="0.2">
      <c r="J185" s="62"/>
    </row>
    <row r="186" spans="10:10" x14ac:dyDescent="0.2">
      <c r="J186" s="62"/>
    </row>
    <row r="187" spans="10:10" x14ac:dyDescent="0.2">
      <c r="J187" s="62"/>
    </row>
    <row r="188" spans="10:10" x14ac:dyDescent="0.2">
      <c r="J188" s="62"/>
    </row>
    <row r="189" spans="10:10" x14ac:dyDescent="0.2">
      <c r="J189" s="62"/>
    </row>
    <row r="190" spans="10:10" x14ac:dyDescent="0.2">
      <c r="J190" s="62"/>
    </row>
    <row r="191" spans="10:10" x14ac:dyDescent="0.2">
      <c r="J191" s="62"/>
    </row>
    <row r="192" spans="10:10" x14ac:dyDescent="0.2">
      <c r="J192" s="62"/>
    </row>
    <row r="193" spans="10:10" x14ac:dyDescent="0.2">
      <c r="J193" s="62"/>
    </row>
    <row r="194" spans="10:10" x14ac:dyDescent="0.2">
      <c r="J194" s="62"/>
    </row>
    <row r="195" spans="10:10" x14ac:dyDescent="0.2">
      <c r="J195" s="62"/>
    </row>
    <row r="196" spans="10:10" x14ac:dyDescent="0.2">
      <c r="J196" s="62"/>
    </row>
    <row r="197" spans="10:10" x14ac:dyDescent="0.2">
      <c r="J197" s="62"/>
    </row>
    <row r="198" spans="10:10" x14ac:dyDescent="0.2">
      <c r="J198" s="62"/>
    </row>
    <row r="199" spans="10:10" x14ac:dyDescent="0.2">
      <c r="J199" s="62"/>
    </row>
    <row r="200" spans="10:10" x14ac:dyDescent="0.2">
      <c r="J200" s="62"/>
    </row>
    <row r="201" spans="10:10" x14ac:dyDescent="0.2">
      <c r="J201" s="62"/>
    </row>
    <row r="202" spans="10:10" x14ac:dyDescent="0.2">
      <c r="J202" s="62"/>
    </row>
    <row r="203" spans="10:10" x14ac:dyDescent="0.2">
      <c r="J203" s="62"/>
    </row>
    <row r="204" spans="10:10" x14ac:dyDescent="0.2">
      <c r="J204" s="62"/>
    </row>
    <row r="205" spans="10:10" x14ac:dyDescent="0.2">
      <c r="J205" s="62"/>
    </row>
    <row r="206" spans="10:10" x14ac:dyDescent="0.2">
      <c r="J206" s="62"/>
    </row>
    <row r="207" spans="10:10" x14ac:dyDescent="0.2">
      <c r="J207" s="62"/>
    </row>
    <row r="208" spans="10:10" x14ac:dyDescent="0.2">
      <c r="J208" s="62"/>
    </row>
    <row r="209" spans="10:10" x14ac:dyDescent="0.2">
      <c r="J209" s="62"/>
    </row>
    <row r="210" spans="10:10" x14ac:dyDescent="0.2">
      <c r="J210" s="62"/>
    </row>
    <row r="211" spans="10:10" x14ac:dyDescent="0.2">
      <c r="J211" s="62"/>
    </row>
    <row r="212" spans="10:10" x14ac:dyDescent="0.2">
      <c r="J212" s="62"/>
    </row>
    <row r="213" spans="10:10" x14ac:dyDescent="0.2">
      <c r="J213" s="62"/>
    </row>
    <row r="214" spans="10:10" x14ac:dyDescent="0.2">
      <c r="J214" s="62"/>
    </row>
    <row r="215" spans="10:10" x14ac:dyDescent="0.2">
      <c r="J215" s="62"/>
    </row>
    <row r="216" spans="10:10" x14ac:dyDescent="0.2">
      <c r="J216" s="62"/>
    </row>
    <row r="217" spans="10:10" x14ac:dyDescent="0.2">
      <c r="J217" s="62"/>
    </row>
    <row r="218" spans="10:10" x14ac:dyDescent="0.2">
      <c r="J218" s="62"/>
    </row>
    <row r="219" spans="10:10" x14ac:dyDescent="0.2">
      <c r="J219" s="62"/>
    </row>
    <row r="220" spans="10:10" x14ac:dyDescent="0.2">
      <c r="J220" s="62"/>
    </row>
    <row r="221" spans="10:10" x14ac:dyDescent="0.2">
      <c r="J221" s="62"/>
    </row>
    <row r="222" spans="10:10" x14ac:dyDescent="0.2">
      <c r="J222" s="62"/>
    </row>
    <row r="223" spans="10:10" x14ac:dyDescent="0.2">
      <c r="J223" s="62"/>
    </row>
    <row r="224" spans="10:10" x14ac:dyDescent="0.2">
      <c r="J224" s="62"/>
    </row>
  </sheetData>
  <sheetProtection selectLockedCells="1" selectUnlockedCells="1"/>
  <mergeCells count="10">
    <mergeCell ref="A57:J57"/>
    <mergeCell ref="A1:J1"/>
    <mergeCell ref="A66:J66"/>
    <mergeCell ref="A77:J77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38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2021-02-25T11:40:59Z</cp:lastPrinted>
  <dcterms:created xsi:type="dcterms:W3CDTF">2013-01-21T11:52:24Z</dcterms:created>
  <dcterms:modified xsi:type="dcterms:W3CDTF">2021-05-25T10:37:04Z</dcterms:modified>
</cp:coreProperties>
</file>