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activeTab="0"/>
  </bookViews>
  <sheets>
    <sheet name="Plan studiów 2019-2020" sheetId="1" r:id="rId1"/>
    <sheet name="Przedmioty do wyboru 2019-2020" sheetId="2" r:id="rId2"/>
  </sheets>
  <definedNames/>
  <calcPr fullCalcOnLoad="1"/>
</workbook>
</file>

<file path=xl/sharedStrings.xml><?xml version="1.0" encoding="utf-8"?>
<sst xmlns="http://schemas.openxmlformats.org/spreadsheetml/2006/main" count="644" uniqueCount="427">
  <si>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</si>
  <si>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</si>
  <si>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</si>
  <si>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</si>
  <si>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</si>
  <si>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</si>
  <si>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</si>
  <si>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</si>
  <si>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</si>
  <si>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</si>
  <si>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</si>
  <si>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</si>
  <si>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</si>
  <si>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</si>
  <si>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</si>
  <si>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</si>
  <si>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</si>
  <si>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</si>
  <si>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</si>
  <si>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</si>
  <si>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</si>
  <si>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</si>
  <si>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</si>
  <si>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</si>
  <si>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</si>
  <si>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</si>
  <si>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</si>
  <si>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</si>
  <si>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</si>
  <si>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 komórki</t>
  </si>
  <si>
    <t>Technologie informacyjne</t>
  </si>
  <si>
    <t>Bezpieczeństwo pracy i ergonomia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</si>
  <si>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</si>
  <si>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</si>
  <si>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</si>
  <si>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</si>
  <si>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</si>
  <si>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>Chów i hodowla zwierząt</t>
  </si>
  <si>
    <t>Technologie w produkcji zwierzęcej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</si>
  <si>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</si>
  <si>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</si>
  <si>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</si>
  <si>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</si>
  <si>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</si>
  <si>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>Anatomia zwierząt 3</t>
  </si>
  <si>
    <t>Fizjologia zwierząt 1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</si>
  <si>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</si>
  <si>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</si>
  <si>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</si>
  <si>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</si>
  <si>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</si>
  <si>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</si>
  <si>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</si>
  <si>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</si>
  <si>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</si>
  <si>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</si>
  <si>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</si>
  <si>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</si>
  <si>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</si>
  <si>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</si>
  <si>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</si>
  <si>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</si>
  <si>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</si>
  <si>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</si>
  <si>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</si>
  <si>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</si>
  <si>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</si>
  <si>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</si>
  <si>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</si>
  <si>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</si>
  <si>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</si>
  <si>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</si>
  <si>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</si>
  <si>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</si>
  <si>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</si>
  <si>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</si>
  <si>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</si>
  <si>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</si>
  <si>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</si>
  <si>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</si>
  <si>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</si>
  <si>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</si>
  <si>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</si>
  <si>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</si>
  <si>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</si>
  <si>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</si>
  <si>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</si>
  <si>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</si>
  <si>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</si>
  <si>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</si>
  <si>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</si>
  <si>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</si>
  <si>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</si>
  <si>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</si>
  <si>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</si>
  <si>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b</t>
  </si>
  <si>
    <t>Przedmiot do wyboru 2 - blok b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</si>
  <si>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</si>
  <si>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</si>
  <si>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</si>
  <si>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</si>
  <si>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</si>
  <si>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</si>
  <si>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</si>
  <si>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</si>
  <si>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</si>
  <si>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</si>
  <si>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</si>
  <si>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</si>
  <si>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</si>
  <si>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</si>
  <si>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</si>
  <si>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</si>
  <si>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</si>
  <si>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</si>
  <si>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</si>
  <si>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</si>
  <si>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</si>
  <si>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</si>
  <si>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</si>
  <si>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</si>
  <si>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</si>
  <si>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</si>
  <si>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</si>
  <si>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</si>
  <si>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</si>
  <si>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</si>
  <si>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</si>
  <si>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Język obcy 1 (angielski, niemiecki, francuski)</t>
  </si>
  <si>
    <t>Język obcy 2 (angielski, niemiecki, francuski)</t>
  </si>
  <si>
    <t>Język obcy 3 (angielski, niemiecki, francuski)</t>
  </si>
  <si>
    <t xml:space="preserve">Anatomia zwierząt 1                                                  </t>
  </si>
  <si>
    <t xml:space="preserve">Anatomia zwierząt 2                                                       </t>
  </si>
  <si>
    <t xml:space="preserve">Mikrobiologia 2                                                            </t>
  </si>
  <si>
    <t xml:space="preserve">Język obcy 4 (angielski, niemiecki, francuski)          </t>
  </si>
  <si>
    <t>Przedmiot do wyboru 1 - blok h</t>
  </si>
  <si>
    <t>Wykorzystanie zwierząt  w badaniach  naukowych</t>
  </si>
  <si>
    <t>Przedmiot do wyboru 2 - blok h</t>
  </si>
  <si>
    <t>Przedmiot do wyboru 1 - blok a</t>
  </si>
  <si>
    <t>Przedmiot do wyboru 2 - blok a</t>
  </si>
  <si>
    <t>Przedmiot do wyboru 1 - blok f</t>
  </si>
  <si>
    <t>Przedmiot do wyboru 2 - blok f</t>
  </si>
  <si>
    <t>Przedmiot do wyboru 1 - blok g</t>
  </si>
  <si>
    <t>Przedmiot do wyboru 2 - blok g</t>
  </si>
  <si>
    <t>Choroby płazów i gadów</t>
  </si>
  <si>
    <t>Przedmiot do wyboru 1 - blok i</t>
  </si>
  <si>
    <t>Przedmiot do wyboru 2 - blok i</t>
  </si>
  <si>
    <t xml:space="preserve">Komunikacja interpersonalna *  </t>
  </si>
  <si>
    <t>Choroby zwierząt nieudomowionych krajowych i egzotycznych</t>
  </si>
  <si>
    <t>symbol przedmiotu</t>
  </si>
  <si>
    <t>M_WE_SEM1 CHEM</t>
  </si>
  <si>
    <t>M_WE_SEM1 BIOL</t>
  </si>
  <si>
    <t>M_WE_SEM1 BIOL KOM</t>
  </si>
  <si>
    <t>MWE_SEM1 TECH INF</t>
  </si>
  <si>
    <t>M_WE_SEM1 BHP</t>
  </si>
  <si>
    <t>MWE_SEM1 PSYCH/FIL</t>
  </si>
  <si>
    <t>MWE_SEM1 ANAT 1</t>
  </si>
  <si>
    <t>M_WE_SEM1 BIOF</t>
  </si>
  <si>
    <t>M_WE_SEM1 WZBN</t>
  </si>
  <si>
    <t>M_WE_SEM1 ŁAC 1</t>
  </si>
  <si>
    <t>MWE_SEM1 HE 1</t>
  </si>
  <si>
    <t>M_WE_SEM1 WF 1</t>
  </si>
  <si>
    <t>M_WE_SEM2 ŁAC 2</t>
  </si>
  <si>
    <t>M_WE_SEM2 OŚ</t>
  </si>
  <si>
    <t>M_WE_SEM2 HE 2</t>
  </si>
  <si>
    <t>M_WE_SEM2 GEN</t>
  </si>
  <si>
    <t>M_WE_SEM2 AGRO</t>
  </si>
  <si>
    <t>M_WE_SEM2 BIOST</t>
  </si>
  <si>
    <t>M_WE_SEM2 OWI</t>
  </si>
  <si>
    <t>M_WE_SEM2 DEON</t>
  </si>
  <si>
    <t>M_WE_SEM2 WF 2</t>
  </si>
  <si>
    <t>MWE_SEM1 JO 1</t>
  </si>
  <si>
    <t>M_WE_SEM2 ANAT 2</t>
  </si>
  <si>
    <t>M_WE_SEM2 BIOCH 1</t>
  </si>
  <si>
    <t>M_WE_SEM2 JO 2</t>
  </si>
  <si>
    <t>M_WE_SEM2 PW 1 A</t>
  </si>
  <si>
    <t>M_WE_SEM3 ANAT 3</t>
  </si>
  <si>
    <t>M_WE_SEM3 BIOCH 2</t>
  </si>
  <si>
    <t>M_WE_SEM3 JO 3</t>
  </si>
  <si>
    <t>M_WE_SEM3 FIZJO 1</t>
  </si>
  <si>
    <t>M_WE_SEM4 FIZJO 2</t>
  </si>
  <si>
    <t>M_WE_SEM4 ANAT TOP</t>
  </si>
  <si>
    <t>M_WE_SEM4 IMMUN</t>
  </si>
  <si>
    <t>M_WE_SEM4 EPI</t>
  </si>
  <si>
    <t>M_WE_SEM4 ETO</t>
  </si>
  <si>
    <t>M_WE_SEM2 PW 2 A</t>
  </si>
  <si>
    <t>M_WE_SEM4 PW1 C</t>
  </si>
  <si>
    <t>M_WE_SEM4 PW2 C</t>
  </si>
  <si>
    <t>M_WE_SEM4 MIKRO 1</t>
  </si>
  <si>
    <t>M_WE_SEM5 MIKRO 2</t>
  </si>
  <si>
    <t>M_WE_SEM5 FARMACJA</t>
  </si>
  <si>
    <t>M_WE_SEM5 KOM PERS</t>
  </si>
  <si>
    <t>M_WE_SEM5 FARMAK 1</t>
  </si>
  <si>
    <t>M_WE_SEM5 DIAGN 1</t>
  </si>
  <si>
    <t>M_WE_SEM5 OZP</t>
  </si>
  <si>
    <t>M_WE_SEM5 PW1 D</t>
  </si>
  <si>
    <t>M_WE_SEM5 PW2 D</t>
  </si>
  <si>
    <t>M_WE_SEM6 FARMAK 2</t>
  </si>
  <si>
    <t>M_WE_SEM6 PATOFIZJ 2</t>
  </si>
  <si>
    <t>M_WE_SEM6 DIAGN 2</t>
  </si>
  <si>
    <t>M_WE_SEM6 CHIR</t>
  </si>
  <si>
    <t>M_WE_SEM6 HŚŻZ</t>
  </si>
  <si>
    <t>M_WE_SEM6 PARAZYT 1</t>
  </si>
  <si>
    <t>M_WE_SEM6 PATOMORF 1</t>
  </si>
  <si>
    <t>M_WE_SEM7 PARAZYT 2</t>
  </si>
  <si>
    <t>M_WE_SEM7 PARAZYT ST</t>
  </si>
  <si>
    <t>M_WE_SEM7 DIAG OBR</t>
  </si>
  <si>
    <t>M_WE_SEM7 TOKS</t>
  </si>
  <si>
    <t>M_WE_SEM7 ZOON</t>
  </si>
  <si>
    <t>M_WE_SEM7 PATOMORF 2</t>
  </si>
  <si>
    <t>M_WE_SEM7 HZRZM 1</t>
  </si>
  <si>
    <t>M_WE_SEM7 CHKON 1</t>
  </si>
  <si>
    <t>M_WE_SEM7 CHPG</t>
  </si>
  <si>
    <t>M_WE_SEM7 PW1 E</t>
  </si>
  <si>
    <t>M_WE_SEM7 PW2 E</t>
  </si>
  <si>
    <t>M_WE_SEM8 PATOMORF 3</t>
  </si>
  <si>
    <t>M_WE_SEM8 HZRZM 2</t>
  </si>
  <si>
    <t>M_WE_SEM8 CHZF</t>
  </si>
  <si>
    <t>M_WE_SEM8 CHRYB</t>
  </si>
  <si>
    <t>M_WE_SEM8 PW1 F</t>
  </si>
  <si>
    <t>M_WE_SEM8 PW2 F</t>
  </si>
  <si>
    <t>M_WE_SEM8 CHZG 1</t>
  </si>
  <si>
    <t>M_WE_SEM8 PKLIN 1</t>
  </si>
  <si>
    <t>M_WE_SEM8 PINSP 1</t>
  </si>
  <si>
    <t>M_WE_SEM4 PHOD</t>
  </si>
  <si>
    <t xml:space="preserve">M_WE_SEM9 CHZG 2 </t>
  </si>
  <si>
    <t>M_WE_SEM9 DIET</t>
  </si>
  <si>
    <t>M_WE_SEM9 CHP 1</t>
  </si>
  <si>
    <t>M_WE_SEM9 ANDR</t>
  </si>
  <si>
    <t>M_WE_SEM9 PREW 1</t>
  </si>
  <si>
    <t>M_WE_SEM9 CHPK 1</t>
  </si>
  <si>
    <t>M_WE_SEM9 HPPZ 1</t>
  </si>
  <si>
    <t>M_WE_SEM9 WET SĄD</t>
  </si>
  <si>
    <t>M_WE_SEM9 PW1 G</t>
  </si>
  <si>
    <t>M_WE_SEM9 PW2 G</t>
  </si>
  <si>
    <t>M_WE_SEM10 PREW 2</t>
  </si>
  <si>
    <t>M_WE_SEM10 CHPK 2</t>
  </si>
  <si>
    <t>M_WE_SEM10 HPPZ 2</t>
  </si>
  <si>
    <t>M_WE_SEM10 CHP 2</t>
  </si>
  <si>
    <t>M_WE_SEM10 CHK ST1</t>
  </si>
  <si>
    <t>M_WE_SEM10 CHPK ST1</t>
  </si>
  <si>
    <t>M_WE_SEM10 PW 1H</t>
  </si>
  <si>
    <t>M_WE_SEM10 PW 2H</t>
  </si>
  <si>
    <t>M_WE_SEM10 PINSP 2</t>
  </si>
  <si>
    <t>M_WE_SEM10 PKLIN 2</t>
  </si>
  <si>
    <t>M_WE_SEM11 ADMIN</t>
  </si>
  <si>
    <t>M_WE_SEM11 CHZNE</t>
  </si>
  <si>
    <t>M_WE_SEM11 CHK ST2</t>
  </si>
  <si>
    <t>M_WE_SEM11 CHPK ST2</t>
  </si>
  <si>
    <t>M_WE_SEM11 CHP ST2</t>
  </si>
  <si>
    <t>M_WE_SEM11 PW1 I</t>
  </si>
  <si>
    <t>M_WE_SEM11 PW2 I</t>
  </si>
  <si>
    <t>M_WE_SEM2 ETYKA</t>
  </si>
  <si>
    <t xml:space="preserve">M_WE_SEM3 TECH PR ZW </t>
  </si>
  <si>
    <t xml:space="preserve">M_WE_SEM3  CHH </t>
  </si>
  <si>
    <t xml:space="preserve">M_WE_SEM3 EKON </t>
  </si>
  <si>
    <t xml:space="preserve">M_WE_SEM3 ŻYW </t>
  </si>
  <si>
    <t>M_WE_SEM3 PW 1 B</t>
  </si>
  <si>
    <t>M_WE_SEM3 PW 2 B</t>
  </si>
  <si>
    <t>M_WE_SEM4 JO 4</t>
  </si>
  <si>
    <t>M_WE_SEM6 CHOWAD</t>
  </si>
  <si>
    <t xml:space="preserve">M_WE_SEM7 HGM </t>
  </si>
  <si>
    <t>M_WE_SEM8 CHKON 2</t>
  </si>
  <si>
    <t>M_WE_SEM10 CHZG ST1</t>
  </si>
  <si>
    <t>M_WE_SEM11 CHZG ST2</t>
  </si>
  <si>
    <t>Biostatystyka i metody dokumentacji</t>
  </si>
  <si>
    <t>M_WE_SEM5 PATOFIZJ 1</t>
  </si>
  <si>
    <t>zajęcia związane z dyscypliną naukową</t>
  </si>
  <si>
    <t>KOD MODUŁU</t>
  </si>
  <si>
    <t>Nazwa przedmiotu do wyboru</t>
  </si>
  <si>
    <t>Wykładów 
tygodniowo</t>
  </si>
  <si>
    <t>Ćwiczeń 
tygodniowo</t>
  </si>
  <si>
    <t xml:space="preserve">M_WE_SEM2 PW 1A/2A </t>
  </si>
  <si>
    <t xml:space="preserve">SEMESTR II - BLOK A </t>
  </si>
  <si>
    <t xml:space="preserve">  BEH</t>
  </si>
  <si>
    <t>Behawioryzm zwierząt</t>
  </si>
  <si>
    <t xml:space="preserve">  PPOM</t>
  </si>
  <si>
    <t>Pierwsza pomoc</t>
  </si>
  <si>
    <t xml:space="preserve"> SAVOIR</t>
  </si>
  <si>
    <t>Akademicki savoir-vivre</t>
  </si>
  <si>
    <t>AKWA</t>
  </si>
  <si>
    <t>Akwarystyka</t>
  </si>
  <si>
    <t xml:space="preserve"> NEUROBIOL </t>
  </si>
  <si>
    <t>Elementy neurobiologii</t>
  </si>
  <si>
    <t>HERP</t>
  </si>
  <si>
    <t>Herpetologia i terrarystyka</t>
  </si>
  <si>
    <t xml:space="preserve">M_WE_SEM3 PW 1B/2B </t>
  </si>
  <si>
    <t>SEMESTR III -  BLOK B</t>
  </si>
  <si>
    <t>GEN BIOM</t>
  </si>
  <si>
    <t>Genetyka biomedyczna</t>
  </si>
  <si>
    <t>CHGEN</t>
  </si>
  <si>
    <t>Choroby genetyczne</t>
  </si>
  <si>
    <t>FIZJ KLIN</t>
  </si>
  <si>
    <t>Fizjologia kliniczna</t>
  </si>
  <si>
    <t>TECH INF ROZ ZAW</t>
  </si>
  <si>
    <t>Technologie informacyjno-komunikacyjne jako narzędzie rozwoju zawodowego</t>
  </si>
  <si>
    <t>ANAT FIZJ PT</t>
  </si>
  <si>
    <t>Anatomia i fizjologia ptaków</t>
  </si>
  <si>
    <t>TECH BIOL MOL</t>
  </si>
  <si>
    <t>Wykorzystanie technik biologii molekularnej w badaniach i diagnostyce weterynaryjnej</t>
  </si>
  <si>
    <t>M_WE_SEM4 PW 1C/2C</t>
  </si>
  <si>
    <t xml:space="preserve">SEMESTR IV - BLOK C </t>
  </si>
  <si>
    <t>FIZJ ZNE</t>
  </si>
  <si>
    <t>Fizjologia zwierząt nieudomowionych i egzotycznych</t>
  </si>
  <si>
    <t>ENDOK</t>
  </si>
  <si>
    <t>Endokrynologia</t>
  </si>
  <si>
    <t>NEUROFIZ</t>
  </si>
  <si>
    <t>Neurofizjologia</t>
  </si>
  <si>
    <t>FIZJ POST</t>
  </si>
  <si>
    <t>Fizjologia postnatalnego rozwoju zwierząt</t>
  </si>
  <si>
    <t>ANAT CHIR</t>
  </si>
  <si>
    <t>Anatomia chirurgiczna małych zwierząt</t>
  </si>
  <si>
    <t>FIZJ WYS</t>
  </si>
  <si>
    <t>Fizjologia wysiłku</t>
  </si>
  <si>
    <t>M_WE_SEM5 PW 1D/2D</t>
  </si>
  <si>
    <t xml:space="preserve">SEMESTR V - BLOK D </t>
  </si>
  <si>
    <t>MOD GEN</t>
  </si>
  <si>
    <t>Modyfikacje genetyczne i terapia genowa</t>
  </si>
  <si>
    <t>MARKET</t>
  </si>
  <si>
    <t>Marketing i zarządzanie</t>
  </si>
  <si>
    <t>BIOMAT</t>
  </si>
  <si>
    <t>Biomateriały</t>
  </si>
  <si>
    <t>CHCHPBEZ</t>
  </si>
  <si>
    <t>Chów i choroby ptaków bezgrzebieniowych</t>
  </si>
  <si>
    <t>PODST PRAW</t>
  </si>
  <si>
    <t>Podstawy teorii prawa</t>
  </si>
  <si>
    <t>M_WE_SEM7 PW 1E/2E</t>
  </si>
  <si>
    <t>SEMESTR VII - BLOK E</t>
  </si>
  <si>
    <t>FARM KLIN</t>
  </si>
  <si>
    <t>Farmakologia kliniczna</t>
  </si>
  <si>
    <t>SS ROŚ</t>
  </si>
  <si>
    <t>Substancje i surowce pochodzenia roślinnego w profilaktyce i terapii zwierząt</t>
  </si>
  <si>
    <t>ZAB BEH</t>
  </si>
  <si>
    <t>Zaburzenia behawioralne u psów i kotów</t>
  </si>
  <si>
    <t>TRANSF NOW</t>
  </si>
  <si>
    <t>Transformacje nowotworowe u zwierząt</t>
  </si>
  <si>
    <t>PKONT</t>
  </si>
  <si>
    <t>Pierwszy kontakt z pacjentem w gabinecie małych zwierząt</t>
  </si>
  <si>
    <t>HEMAT</t>
  </si>
  <si>
    <t>Hematologia laboratoryjna</t>
  </si>
  <si>
    <t>M_WE_SEM8 PW 1F/2F</t>
  </si>
  <si>
    <t>SEMESTR VIII - BLOK F</t>
  </si>
  <si>
    <t>ANTYB</t>
  </si>
  <si>
    <t>Praktyczne aspekty racjonalnej antybiotykoterapii u zwierząt</t>
  </si>
  <si>
    <t>CHBEZ WOD</t>
  </si>
  <si>
    <t>Choroby bezkręgowców wodnych</t>
  </si>
  <si>
    <t>CHZLAB</t>
  </si>
  <si>
    <t>Choroby zwierząt laboratoryjnych</t>
  </si>
  <si>
    <t>MYKOL</t>
  </si>
  <si>
    <t>Mykologia weterynaryjna</t>
  </si>
  <si>
    <t>MSSAKI</t>
  </si>
  <si>
    <t>Małe ssaki - patologia i terapia</t>
  </si>
  <si>
    <t>M_WE_SEM9 PW 1G/2G</t>
  </si>
  <si>
    <t>SEMESTR IX - BLOK G</t>
  </si>
  <si>
    <t>DIAG EGZO</t>
  </si>
  <si>
    <t xml:space="preserve">Diagnostyka obrazowa zwierząt egzotycznych </t>
  </si>
  <si>
    <t>LAB TOKS</t>
  </si>
  <si>
    <t>Laboratoryjna analiza toksykologiczna</t>
  </si>
  <si>
    <t>POM DOR</t>
  </si>
  <si>
    <t>Pomoc doraźna w stanach zagrożenia życia zwierząt</t>
  </si>
  <si>
    <t>NEURO KLIN</t>
  </si>
  <si>
    <t>Neurologia kliniczna i neurochirurgia</t>
  </si>
  <si>
    <t>CHIR EKSP</t>
  </si>
  <si>
    <t xml:space="preserve">Chirurgia eksperymentalna </t>
  </si>
  <si>
    <t>M_WE_SEM10 PW 1H/2H</t>
  </si>
  <si>
    <t>SEMESTR X - BLOK H</t>
  </si>
  <si>
    <t>CHIR SZCZ</t>
  </si>
  <si>
    <t>Chirurgia szczękowa</t>
  </si>
  <si>
    <t>ECHO</t>
  </si>
  <si>
    <t>Echokardiografia psów i kotów w praktyce</t>
  </si>
  <si>
    <t>ENDOK KLIN</t>
  </si>
  <si>
    <t>Endokrynologia kliniczna</t>
  </si>
  <si>
    <t>GER</t>
  </si>
  <si>
    <t>Geriatria weterynaryjna</t>
  </si>
  <si>
    <t>DIAG CYTO</t>
  </si>
  <si>
    <t>Diagnostyka cytomorfologiczna w patologii weterynaryjnej</t>
  </si>
  <si>
    <t>M_WE_SEM11 PW 1I/2I</t>
  </si>
  <si>
    <t>SEMESTR XI - BLOK  I</t>
  </si>
  <si>
    <t>PEDIATR</t>
  </si>
  <si>
    <t>Pediatria z elementami behawioru małych zwierząt</t>
  </si>
  <si>
    <t>ANAL PK</t>
  </si>
  <si>
    <t>Analityka kliniczna chorób psów i kotów</t>
  </si>
  <si>
    <t>DIAG ENDO</t>
  </si>
  <si>
    <t>Diagnostyka endoskopowa</t>
  </si>
  <si>
    <t>CHPO</t>
  </si>
  <si>
    <t>Choroby ptaków ozdobnych</t>
  </si>
  <si>
    <t>ELEKTRO</t>
  </si>
  <si>
    <t>Elektrokardiografia weterynaryjna</t>
  </si>
  <si>
    <t>M_WE_SEM11 PW 1J/2J</t>
  </si>
  <si>
    <t>SEMESTR XI - BLOK J</t>
  </si>
  <si>
    <t>RADIO MZ</t>
  </si>
  <si>
    <t>Radiologia kliniczna nagłych przypadków u małych zwierząt</t>
  </si>
  <si>
    <t>USG OSK</t>
  </si>
  <si>
    <t>Badanie USG w ostrych stanach klinicznych</t>
  </si>
  <si>
    <t>DIAG ONKOL</t>
  </si>
  <si>
    <t>Diagnostyka obrazowa w onkologii klinicznej</t>
  </si>
  <si>
    <t>ONKOL</t>
  </si>
  <si>
    <t>Onkologia weterynaryjna</t>
  </si>
  <si>
    <t>TOM KOMP</t>
  </si>
  <si>
    <t>Tomografia komputerowa w praktyce klinicznej</t>
  </si>
  <si>
    <t>M_WE_SEM11 PW 1K/2K</t>
  </si>
  <si>
    <t>SEMESTR XI - BLOK K</t>
  </si>
  <si>
    <t>ANAL CHZGK</t>
  </si>
  <si>
    <t>Analityka kliniczna chorób zwierząt gosp. i koni</t>
  </si>
  <si>
    <t>DIAG KON</t>
  </si>
  <si>
    <t>Diagnostyka obrazowa koni</t>
  </si>
  <si>
    <t>BUJATR</t>
  </si>
  <si>
    <t>Aktualne problemy współczesnej bujatrii</t>
  </si>
  <si>
    <t>MED SP</t>
  </si>
  <si>
    <t>Medycyna sportowa koni</t>
  </si>
  <si>
    <t>CHMET</t>
  </si>
  <si>
    <t>Choroby metaboliczne zwierząt gospodarskich</t>
  </si>
  <si>
    <t>Biologia</t>
  </si>
  <si>
    <t>M_WE_SEM11 PW1 J</t>
  </si>
  <si>
    <t>Przedmiot do wyboru 1 - blok j</t>
  </si>
  <si>
    <t>M_WE_SEM11  PW2 J</t>
  </si>
  <si>
    <t>Przedmiot do wyboru 2 - blok j</t>
  </si>
  <si>
    <t>M_WE_SEM11 PW1 K</t>
  </si>
  <si>
    <t>Przedmiot do wyboru 1 - blok k</t>
  </si>
  <si>
    <t>M_WE_SEM11 PW2 K</t>
  </si>
  <si>
    <t>Przedmiot do wyboru 2 - blok k</t>
  </si>
  <si>
    <r>
      <t>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Zajęcia z obszaru nauk humanistycznych i nauk  społecznych :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psychologia/ filozofia, etyka, komunikacja interpersonalna, ekonomika weterynaryjna        90 godz., 6 ECTS      </t>
    </r>
    <r>
      <rPr>
        <sz val="9"/>
        <rFont val="Arial"/>
        <family val="2"/>
      </rPr>
      <t xml:space="preserve">                                     </t>
    </r>
  </si>
  <si>
    <r>
      <t xml:space="preserve">Psychologia/Filozofia </t>
    </r>
    <r>
      <rPr>
        <b/>
        <sz val="10"/>
        <rFont val="Arial Narrow"/>
        <family val="2"/>
      </rPr>
      <t>*</t>
    </r>
  </si>
  <si>
    <r>
      <t>Etyka</t>
    </r>
    <r>
      <rPr>
        <sz val="12"/>
        <rFont val="Arial Narrow"/>
        <family val="2"/>
      </rPr>
      <t xml:space="preserve"> </t>
    </r>
    <r>
      <rPr>
        <b/>
        <sz val="10"/>
        <rFont val="Arial Narrow"/>
        <family val="2"/>
      </rPr>
      <t>*</t>
    </r>
  </si>
  <si>
    <r>
      <t>Ekonomika weterynaryjna</t>
    </r>
    <r>
      <rPr>
        <b/>
        <sz val="10"/>
        <rFont val="Arial Narrow"/>
        <family val="2"/>
      </rPr>
      <t xml:space="preserve"> *</t>
    </r>
  </si>
  <si>
    <t xml:space="preserve">Plan studiów - przedmioty do wyboru, kierunek weterynaria,  studia jednolite magisterskie, stacjonarne/niestacjonarne                                                                                                                                                            obowiązuje dla naboru 2019/2020 od roku akademickiego 2021/2022 (od III roku)                                                                                                                                                                                                                        </t>
  </si>
  <si>
    <r>
      <t xml:space="preserve">Plan studiów -  kierunek weterynaria, studia jednolite magisterskie stacjonarne/niestacjonarne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dla naboru 2019/2020 od roku akademickiego 2021/2022 (od III roku)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zał. nr 5 do uchwały Senatu UP w Lublinie nr 67/2020-2021 z dnia 8 lipca 2021 r. </t>
    </r>
    <r>
      <rPr>
        <sz val="8"/>
        <rFont val="Arial"/>
        <family val="2"/>
      </rPr>
      <t xml:space="preserve">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</si>
</sst>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10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7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1" fontId="3" fillId="0" borderId="0" xfId="53" applyNumberFormat="1" applyFont="1">
      <alignment/>
      <protection/>
    </xf>
    <xf numFmtId="0" fontId="2" fillId="0" borderId="0" xfId="53" applyFont="1" applyAlignment="1">
      <alignment horizontal="left" wrapText="1"/>
      <protection/>
    </xf>
    <xf numFmtId="0" fontId="71" fillId="0" borderId="11" xfId="53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71" fillId="0" borderId="12" xfId="53" applyFont="1" applyFill="1" applyBorder="1" applyAlignment="1">
      <alignment horizontal="left" vertical="center"/>
      <protection/>
    </xf>
    <xf numFmtId="0" fontId="71" fillId="0" borderId="13" xfId="53" applyFont="1" applyFill="1" applyBorder="1" applyAlignment="1">
      <alignment horizontal="left" vertical="center"/>
      <protection/>
    </xf>
    <xf numFmtId="1" fontId="72" fillId="0" borderId="14" xfId="53" applyNumberFormat="1" applyFont="1" applyFill="1" applyBorder="1" applyAlignment="1">
      <alignment horizontal="center" vertical="center" textRotation="90" wrapText="1"/>
      <protection/>
    </xf>
    <xf numFmtId="0" fontId="73" fillId="0" borderId="15" xfId="53" applyFont="1" applyFill="1" applyBorder="1" applyAlignment="1">
      <alignment horizontal="left" vertical="center"/>
      <protection/>
    </xf>
    <xf numFmtId="0" fontId="10" fillId="0" borderId="16" xfId="44" applyFont="1" applyBorder="1" applyAlignment="1">
      <alignment horizontal="center" vertical="center"/>
      <protection/>
    </xf>
    <xf numFmtId="0" fontId="11" fillId="33" borderId="17" xfId="53" applyFont="1" applyFill="1" applyBorder="1" applyAlignment="1">
      <alignment horizontal="center" vertical="center" wrapText="1"/>
      <protection/>
    </xf>
    <xf numFmtId="166" fontId="11" fillId="33" borderId="18" xfId="64" applyFont="1" applyFill="1" applyBorder="1" applyAlignment="1" applyProtection="1">
      <alignment horizontal="center" vertical="center" textRotation="90" wrapText="1"/>
      <protection/>
    </xf>
    <xf numFmtId="49" fontId="11" fillId="33" borderId="17" xfId="64" applyNumberFormat="1" applyFont="1" applyFill="1" applyBorder="1" applyAlignment="1" applyProtection="1">
      <alignment horizontal="center" vertical="center" textRotation="90" wrapText="1"/>
      <protection/>
    </xf>
    <xf numFmtId="166" fontId="11" fillId="33" borderId="17" xfId="64" applyFont="1" applyFill="1" applyBorder="1" applyAlignment="1" applyProtection="1">
      <alignment horizontal="center" vertical="center" textRotation="90" wrapText="1"/>
      <protection/>
    </xf>
    <xf numFmtId="0" fontId="9" fillId="0" borderId="16" xfId="44" applyFont="1" applyBorder="1" applyAlignment="1">
      <alignment horizontal="center" vertical="center" wrapText="1"/>
      <protection/>
    </xf>
    <xf numFmtId="0" fontId="12" fillId="0" borderId="16" xfId="53" applyFont="1" applyFill="1" applyBorder="1">
      <alignment/>
      <protection/>
    </xf>
    <xf numFmtId="0" fontId="71" fillId="0" borderId="17" xfId="53" applyFont="1" applyFill="1" applyBorder="1" applyAlignment="1">
      <alignment horizontal="center" vertical="center" wrapText="1"/>
      <protection/>
    </xf>
    <xf numFmtId="1" fontId="71" fillId="0" borderId="17" xfId="53" applyNumberFormat="1" applyFont="1" applyFill="1" applyBorder="1" applyAlignment="1">
      <alignment horizontal="center" vertical="center" wrapText="1"/>
      <protection/>
    </xf>
    <xf numFmtId="0" fontId="71" fillId="0" borderId="17" xfId="53" applyNumberFormat="1" applyFont="1" applyFill="1" applyBorder="1" applyAlignment="1">
      <alignment horizontal="center" vertical="center" wrapText="1"/>
      <protection/>
    </xf>
    <xf numFmtId="0" fontId="71" fillId="0" borderId="15" xfId="53" applyFont="1" applyFill="1" applyBorder="1" applyAlignment="1">
      <alignment horizontal="left" vertical="center"/>
      <protection/>
    </xf>
    <xf numFmtId="0" fontId="71" fillId="0" borderId="19" xfId="53" applyFont="1" applyFill="1" applyBorder="1" applyAlignment="1">
      <alignment horizontal="left" vertical="center"/>
      <protection/>
    </xf>
    <xf numFmtId="0" fontId="71" fillId="0" borderId="20" xfId="0" applyFont="1" applyBorder="1" applyAlignment="1">
      <alignment horizontal="left" vertical="center"/>
    </xf>
    <xf numFmtId="0" fontId="13" fillId="0" borderId="16" xfId="44" applyFont="1" applyBorder="1">
      <alignment/>
      <protection/>
    </xf>
    <xf numFmtId="0" fontId="73" fillId="0" borderId="15" xfId="53" applyFont="1" applyFill="1" applyBorder="1" applyAlignment="1">
      <alignment horizontal="left" vertical="center" wrapText="1"/>
      <protection/>
    </xf>
    <xf numFmtId="0" fontId="73" fillId="0" borderId="21" xfId="53" applyFont="1" applyFill="1" applyBorder="1" applyAlignment="1">
      <alignment horizontal="left" vertical="center" wrapText="1"/>
      <protection/>
    </xf>
    <xf numFmtId="0" fontId="71" fillId="0" borderId="16" xfId="53" applyFont="1" applyFill="1" applyBorder="1" applyAlignment="1">
      <alignment horizontal="center" vertical="center" wrapText="1"/>
      <protection/>
    </xf>
    <xf numFmtId="1" fontId="71" fillId="0" borderId="22" xfId="53" applyNumberFormat="1" applyFont="1" applyFill="1" applyBorder="1" applyAlignment="1">
      <alignment horizontal="center" vertical="center" wrapText="1"/>
      <protection/>
    </xf>
    <xf numFmtId="1" fontId="71" fillId="0" borderId="23" xfId="53" applyNumberFormat="1" applyFont="1" applyFill="1" applyBorder="1" applyAlignment="1">
      <alignment horizontal="center" vertical="center" wrapText="1"/>
      <protection/>
    </xf>
    <xf numFmtId="1" fontId="71" fillId="0" borderId="24" xfId="53" applyNumberFormat="1" applyFont="1" applyFill="1" applyBorder="1" applyAlignment="1">
      <alignment horizontal="center" vertical="center" wrapText="1"/>
      <protection/>
    </xf>
    <xf numFmtId="0" fontId="71" fillId="0" borderId="25" xfId="53" applyFont="1" applyFill="1" applyBorder="1" applyAlignment="1">
      <alignment horizontal="left" vertical="center"/>
      <protection/>
    </xf>
    <xf numFmtId="0" fontId="71" fillId="0" borderId="11" xfId="0" applyFont="1" applyBorder="1" applyAlignment="1">
      <alignment horizontal="left" vertical="center"/>
    </xf>
    <xf numFmtId="0" fontId="14" fillId="0" borderId="17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1" fontId="8" fillId="0" borderId="17" xfId="53" applyNumberFormat="1" applyFont="1" applyFill="1" applyBorder="1" applyAlignment="1">
      <alignment horizontal="center" vertical="center" wrapText="1"/>
      <protection/>
    </xf>
    <xf numFmtId="0" fontId="8" fillId="0" borderId="17" xfId="53" applyNumberFormat="1" applyFont="1" applyFill="1" applyBorder="1" applyAlignment="1">
      <alignment horizontal="center" vertical="center" wrapText="1"/>
      <protection/>
    </xf>
    <xf numFmtId="1" fontId="14" fillId="0" borderId="17" xfId="53" applyNumberFormat="1" applyFont="1" applyFill="1" applyBorder="1" applyAlignment="1">
      <alignment horizontal="center" vertical="center" wrapText="1"/>
      <protection/>
    </xf>
    <xf numFmtId="0" fontId="71" fillId="0" borderId="18" xfId="53" applyFont="1" applyFill="1" applyBorder="1" applyAlignment="1">
      <alignment horizontal="center" vertical="center" wrapText="1"/>
      <protection/>
    </xf>
    <xf numFmtId="1" fontId="71" fillId="0" borderId="18" xfId="53" applyNumberFormat="1" applyFont="1" applyFill="1" applyBorder="1" applyAlignment="1">
      <alignment horizontal="center" vertical="center" wrapText="1"/>
      <protection/>
    </xf>
    <xf numFmtId="0" fontId="13" fillId="0" borderId="16" xfId="44" applyFont="1" applyFill="1" applyBorder="1">
      <alignment/>
      <protection/>
    </xf>
    <xf numFmtId="0" fontId="71" fillId="0" borderId="0" xfId="53" applyFont="1" applyFill="1" applyBorder="1" applyAlignment="1">
      <alignment horizontal="left" vertical="center"/>
      <protection/>
    </xf>
    <xf numFmtId="0" fontId="71" fillId="0" borderId="18" xfId="53" applyNumberFormat="1" applyFont="1" applyFill="1" applyBorder="1" applyAlignment="1">
      <alignment horizontal="center" vertical="center" wrapText="1"/>
      <protection/>
    </xf>
    <xf numFmtId="0" fontId="71" fillId="0" borderId="24" xfId="53" applyFont="1" applyFill="1" applyBorder="1" applyAlignment="1">
      <alignment horizontal="center" vertical="center" wrapText="1"/>
      <protection/>
    </xf>
    <xf numFmtId="0" fontId="71" fillId="0" borderId="24" xfId="53" applyNumberFormat="1" applyFont="1" applyFill="1" applyBorder="1" applyAlignment="1">
      <alignment horizontal="center" vertical="center" wrapText="1"/>
      <protection/>
    </xf>
    <xf numFmtId="0" fontId="71" fillId="0" borderId="0" xfId="44" applyFont="1" applyAlignment="1">
      <alignment/>
      <protection/>
    </xf>
    <xf numFmtId="0" fontId="71" fillId="0" borderId="14" xfId="53" applyFont="1" applyFill="1" applyBorder="1" applyAlignment="1">
      <alignment horizontal="center" vertical="center" wrapText="1"/>
      <protection/>
    </xf>
    <xf numFmtId="1" fontId="71" fillId="0" borderId="14" xfId="53" applyNumberFormat="1" applyFont="1" applyFill="1" applyBorder="1" applyAlignment="1">
      <alignment horizontal="center" vertical="center" wrapText="1"/>
      <protection/>
    </xf>
    <xf numFmtId="0" fontId="13" fillId="0" borderId="0" xfId="44" applyFont="1">
      <alignment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16" fillId="0" borderId="16" xfId="53" applyFont="1" applyBorder="1" applyAlignment="1">
      <alignment horizontal="center" textRotation="90"/>
      <protection/>
    </xf>
    <xf numFmtId="0" fontId="17" fillId="33" borderId="26" xfId="53" applyFont="1" applyFill="1" applyBorder="1" applyAlignment="1">
      <alignment vertical="center"/>
      <protection/>
    </xf>
    <xf numFmtId="1" fontId="18" fillId="33" borderId="14" xfId="53" applyNumberFormat="1" applyFont="1" applyFill="1" applyBorder="1" applyAlignment="1">
      <alignment horizontal="center" vertical="center" wrapText="1"/>
      <protection/>
    </xf>
    <xf numFmtId="166" fontId="18" fillId="33" borderId="14" xfId="64" applyFont="1" applyFill="1" applyBorder="1" applyAlignment="1" applyProtection="1">
      <alignment horizontal="center" vertical="center" textRotation="90" wrapText="1"/>
      <protection/>
    </xf>
    <xf numFmtId="166" fontId="18" fillId="33" borderId="14" xfId="64" applyFont="1" applyFill="1" applyBorder="1" applyAlignment="1" applyProtection="1">
      <alignment horizontal="center" vertical="center" textRotation="90"/>
      <protection/>
    </xf>
    <xf numFmtId="49" fontId="18" fillId="33" borderId="14" xfId="64" applyNumberFormat="1" applyFont="1" applyFill="1" applyBorder="1" applyAlignment="1" applyProtection="1">
      <alignment vertical="center" textRotation="90" wrapText="1"/>
      <protection/>
    </xf>
    <xf numFmtId="49" fontId="18" fillId="33" borderId="14" xfId="64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53" applyFont="1" applyAlignment="1">
      <alignment horizontal="center" textRotation="90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 wrapText="1"/>
      <protection/>
    </xf>
    <xf numFmtId="0" fontId="16" fillId="0" borderId="16" xfId="53" applyFont="1" applyBorder="1">
      <alignment/>
      <protection/>
    </xf>
    <xf numFmtId="0" fontId="16" fillId="0" borderId="16" xfId="53" applyFont="1" applyFill="1" applyBorder="1">
      <alignment/>
      <protection/>
    </xf>
    <xf numFmtId="0" fontId="14" fillId="0" borderId="11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2" fillId="0" borderId="0" xfId="53" applyFont="1" applyFill="1" applyAlignment="1">
      <alignment horizontal="center"/>
      <protection/>
    </xf>
    <xf numFmtId="9" fontId="12" fillId="0" borderId="0" xfId="53" applyNumberFormat="1" applyFont="1" applyFill="1">
      <alignment/>
      <protection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4" fillId="0" borderId="17" xfId="0" applyFont="1" applyBorder="1" applyAlignment="1">
      <alignment horizontal="center"/>
    </xf>
    <xf numFmtId="0" fontId="9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14" fillId="0" borderId="17" xfId="53" applyFont="1" applyFill="1" applyBorder="1" applyAlignment="1">
      <alignment horizontal="center" vertical="center"/>
      <protection/>
    </xf>
    <xf numFmtId="1" fontId="14" fillId="0" borderId="17" xfId="53" applyNumberFormat="1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1" fontId="11" fillId="33" borderId="17" xfId="53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/>
    </xf>
    <xf numFmtId="1" fontId="14" fillId="0" borderId="11" xfId="0" applyNumberFormat="1" applyFont="1" applyBorder="1" applyAlignment="1">
      <alignment horizontal="center"/>
    </xf>
    <xf numFmtId="0" fontId="22" fillId="0" borderId="0" xfId="53" applyFont="1" applyFill="1">
      <alignment/>
      <protection/>
    </xf>
    <xf numFmtId="0" fontId="14" fillId="0" borderId="17" xfId="53" applyNumberFormat="1" applyFont="1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/>
    </xf>
    <xf numFmtId="1" fontId="11" fillId="33" borderId="11" xfId="53" applyNumberFormat="1" applyFont="1" applyFill="1" applyBorder="1" applyAlignment="1">
      <alignment horizontal="center" vertical="center"/>
      <protection/>
    </xf>
    <xf numFmtId="1" fontId="14" fillId="0" borderId="17" xfId="0" applyNumberFormat="1" applyFont="1" applyBorder="1" applyAlignment="1">
      <alignment horizontal="center"/>
    </xf>
    <xf numFmtId="1" fontId="11" fillId="0" borderId="17" xfId="53" applyNumberFormat="1" applyFont="1" applyFill="1" applyBorder="1" applyAlignment="1">
      <alignment horizontal="center" vertical="center"/>
      <protection/>
    </xf>
    <xf numFmtId="0" fontId="23" fillId="33" borderId="11" xfId="53" applyFont="1" applyFill="1" applyBorder="1" applyAlignment="1">
      <alignment vertical="center"/>
      <protection/>
    </xf>
    <xf numFmtId="1" fontId="11" fillId="0" borderId="17" xfId="53" applyNumberFormat="1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horizontal="left" vertical="center"/>
      <protection/>
    </xf>
    <xf numFmtId="167" fontId="11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5" fillId="0" borderId="16" xfId="53" applyFont="1" applyFill="1" applyBorder="1">
      <alignment/>
      <protection/>
    </xf>
    <xf numFmtId="0" fontId="17" fillId="33" borderId="21" xfId="53" applyFont="1" applyFill="1" applyBorder="1" applyAlignment="1">
      <alignment vertical="center"/>
      <protection/>
    </xf>
    <xf numFmtId="1" fontId="18" fillId="33" borderId="17" xfId="53" applyNumberFormat="1" applyFont="1" applyFill="1" applyBorder="1" applyAlignment="1">
      <alignment horizontal="center" vertical="center" wrapText="1"/>
      <protection/>
    </xf>
    <xf numFmtId="1" fontId="18" fillId="33" borderId="18" xfId="53" applyNumberFormat="1" applyFont="1" applyFill="1" applyBorder="1" applyAlignment="1">
      <alignment horizontal="center" vertical="center" wrapText="1"/>
      <protection/>
    </xf>
    <xf numFmtId="166" fontId="18" fillId="33" borderId="18" xfId="64" applyFont="1" applyFill="1" applyBorder="1" applyAlignment="1" applyProtection="1">
      <alignment horizontal="center" vertical="center" textRotation="90" wrapText="1"/>
      <protection/>
    </xf>
    <xf numFmtId="166" fontId="18" fillId="33" borderId="18" xfId="64" applyFont="1" applyFill="1" applyBorder="1" applyAlignment="1" applyProtection="1">
      <alignment horizontal="center" vertical="center" textRotation="90"/>
      <protection/>
    </xf>
    <xf numFmtId="49" fontId="18" fillId="33" borderId="17" xfId="64" applyNumberFormat="1" applyFont="1" applyFill="1" applyBorder="1" applyAlignment="1" applyProtection="1">
      <alignment horizontal="center" vertical="center" textRotation="90" wrapText="1"/>
      <protection/>
    </xf>
    <xf numFmtId="166" fontId="18" fillId="33" borderId="17" xfId="64" applyFont="1" applyFill="1" applyBorder="1" applyAlignment="1" applyProtection="1">
      <alignment horizontal="center" vertical="center" textRotation="90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5" fillId="0" borderId="16" xfId="53" applyFont="1" applyBorder="1">
      <alignment/>
      <protection/>
    </xf>
    <xf numFmtId="1" fontId="14" fillId="0" borderId="16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1" fontId="11" fillId="34" borderId="17" xfId="53" applyNumberFormat="1" applyFont="1" applyFill="1" applyBorder="1" applyAlignment="1">
      <alignment horizontal="center" vertical="center"/>
      <protection/>
    </xf>
    <xf numFmtId="1" fontId="11" fillId="34" borderId="18" xfId="53" applyNumberFormat="1" applyFont="1" applyFill="1" applyBorder="1" applyAlignment="1">
      <alignment horizontal="center" vertical="center"/>
      <protection/>
    </xf>
    <xf numFmtId="1" fontId="26" fillId="0" borderId="17" xfId="53" applyNumberFormat="1" applyFont="1" applyFill="1" applyBorder="1" applyAlignment="1">
      <alignment horizontal="center" vertical="center"/>
      <protection/>
    </xf>
    <xf numFmtId="1" fontId="15" fillId="0" borderId="15" xfId="53" applyNumberFormat="1" applyFont="1" applyFill="1" applyBorder="1" applyAlignment="1">
      <alignment horizontal="left" vertical="center"/>
      <protection/>
    </xf>
    <xf numFmtId="1" fontId="24" fillId="0" borderId="15" xfId="53" applyNumberFormat="1" applyFont="1" applyFill="1" applyBorder="1" applyAlignment="1">
      <alignment vertical="center"/>
      <protection/>
    </xf>
    <xf numFmtId="1" fontId="25" fillId="0" borderId="15" xfId="53" applyNumberFormat="1" applyFont="1" applyFill="1" applyBorder="1" applyAlignment="1">
      <alignment horizontal="center" vertical="center"/>
      <protection/>
    </xf>
    <xf numFmtId="1" fontId="21" fillId="0" borderId="15" xfId="53" applyNumberFormat="1" applyFont="1" applyBorder="1" applyAlignment="1">
      <alignment horizontal="center" vertical="center"/>
      <protection/>
    </xf>
    <xf numFmtId="167" fontId="11" fillId="0" borderId="15" xfId="53" applyNumberFormat="1" applyFont="1" applyFill="1" applyBorder="1" applyAlignment="1">
      <alignment horizontal="center" vertical="center"/>
      <protection/>
    </xf>
    <xf numFmtId="0" fontId="27" fillId="0" borderId="15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17" fillId="33" borderId="11" xfId="53" applyFont="1" applyFill="1" applyBorder="1" applyAlignment="1">
      <alignment vertical="center"/>
      <protection/>
    </xf>
    <xf numFmtId="1" fontId="28" fillId="33" borderId="17" xfId="53" applyNumberFormat="1" applyFont="1" applyFill="1" applyBorder="1" applyAlignment="1">
      <alignment horizontal="center" vertical="center" wrapText="1"/>
      <protection/>
    </xf>
    <xf numFmtId="166" fontId="28" fillId="33" borderId="17" xfId="64" applyFont="1" applyFill="1" applyBorder="1" applyAlignment="1" applyProtection="1">
      <alignment horizontal="center" vertical="center" textRotation="90" wrapText="1"/>
      <protection/>
    </xf>
    <xf numFmtId="166" fontId="28" fillId="33" borderId="17" xfId="64" applyFont="1" applyFill="1" applyBorder="1" applyAlignment="1" applyProtection="1">
      <alignment horizontal="center" vertical="center" textRotation="90"/>
      <protection/>
    </xf>
    <xf numFmtId="49" fontId="28" fillId="33" borderId="17" xfId="64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3" applyFont="1">
      <alignment/>
      <protection/>
    </xf>
    <xf numFmtId="1" fontId="11" fillId="34" borderId="28" xfId="53" applyNumberFormat="1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center"/>
      <protection/>
    </xf>
    <xf numFmtId="1" fontId="11" fillId="0" borderId="18" xfId="53" applyNumberFormat="1" applyFont="1" applyFill="1" applyBorder="1" applyAlignment="1">
      <alignment horizontal="center"/>
      <protection/>
    </xf>
    <xf numFmtId="1" fontId="11" fillId="0" borderId="29" xfId="53" applyNumberFormat="1" applyFont="1" applyFill="1" applyBorder="1" applyAlignment="1">
      <alignment horizontal="center" vertical="center"/>
      <protection/>
    </xf>
    <xf numFmtId="1" fontId="20" fillId="0" borderId="12" xfId="53" applyNumberFormat="1" applyFont="1" applyFill="1" applyBorder="1" applyAlignment="1">
      <alignment horizontal="left" vertical="center"/>
      <protection/>
    </xf>
    <xf numFmtId="167" fontId="11" fillId="0" borderId="29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>
      <alignment/>
      <protection/>
    </xf>
    <xf numFmtId="1" fontId="3" fillId="0" borderId="0" xfId="53" applyNumberFormat="1" applyFont="1" applyAlignment="1">
      <alignment wrapText="1"/>
      <protection/>
    </xf>
    <xf numFmtId="1" fontId="18" fillId="0" borderId="14" xfId="53" applyNumberFormat="1" applyFont="1" applyFill="1" applyBorder="1" applyAlignment="1">
      <alignment horizontal="center" vertical="center" textRotation="90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14" fillId="0" borderId="30" xfId="0" applyFont="1" applyBorder="1" applyAlignment="1">
      <alignment horizontal="center"/>
    </xf>
    <xf numFmtId="1" fontId="0" fillId="0" borderId="17" xfId="53" applyNumberFormat="1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1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1" fontId="14" fillId="0" borderId="31" xfId="0" applyNumberFormat="1" applyFont="1" applyBorder="1" applyAlignment="1">
      <alignment horizontal="center"/>
    </xf>
    <xf numFmtId="1" fontId="14" fillId="0" borderId="24" xfId="53" applyNumberFormat="1" applyFont="1" applyFill="1" applyBorder="1" applyAlignment="1">
      <alignment horizontal="center" vertical="center"/>
      <protection/>
    </xf>
    <xf numFmtId="0" fontId="20" fillId="33" borderId="11" xfId="53" applyFont="1" applyFill="1" applyBorder="1" applyAlignment="1">
      <alignment horizontal="right" vertical="center"/>
      <protection/>
    </xf>
    <xf numFmtId="1" fontId="11" fillId="0" borderId="11" xfId="53" applyNumberFormat="1" applyFont="1" applyFill="1" applyBorder="1" applyAlignment="1">
      <alignment horizontal="center" vertical="center"/>
      <protection/>
    </xf>
    <xf numFmtId="0" fontId="20" fillId="33" borderId="20" xfId="53" applyFont="1" applyFill="1" applyBorder="1" applyAlignment="1">
      <alignment horizontal="right" vertical="center"/>
      <protection/>
    </xf>
    <xf numFmtId="0" fontId="20" fillId="33" borderId="11" xfId="53" applyFont="1" applyFill="1" applyBorder="1" applyAlignment="1">
      <alignment horizontal="center" vertical="center"/>
      <protection/>
    </xf>
    <xf numFmtId="0" fontId="20" fillId="0" borderId="25" xfId="53" applyFont="1" applyFill="1" applyBorder="1" applyAlignment="1">
      <alignment vertical="center"/>
      <protection/>
    </xf>
    <xf numFmtId="0" fontId="20" fillId="0" borderId="12" xfId="53" applyFont="1" applyFill="1" applyBorder="1" applyAlignment="1">
      <alignment vertical="center"/>
      <protection/>
    </xf>
    <xf numFmtId="0" fontId="20" fillId="0" borderId="11" xfId="53" applyFont="1" applyFill="1" applyBorder="1" applyAlignment="1">
      <alignment horizontal="center"/>
      <protection/>
    </xf>
    <xf numFmtId="1" fontId="12" fillId="0" borderId="17" xfId="53" applyNumberFormat="1" applyFont="1" applyFill="1" applyBorder="1" applyAlignment="1">
      <alignment vertical="center"/>
      <protection/>
    </xf>
    <xf numFmtId="1" fontId="33" fillId="0" borderId="17" xfId="53" applyNumberFormat="1" applyFont="1" applyFill="1" applyBorder="1" applyAlignment="1">
      <alignment horizontal="center" vertical="center"/>
      <protection/>
    </xf>
    <xf numFmtId="1" fontId="20" fillId="0" borderId="17" xfId="53" applyNumberFormat="1" applyFont="1" applyBorder="1" applyAlignment="1">
      <alignment horizontal="center" vertical="center"/>
      <protection/>
    </xf>
    <xf numFmtId="0" fontId="20" fillId="0" borderId="0" xfId="53" applyFont="1" applyFill="1" applyAlignment="1">
      <alignment horizontal="center" vertical="center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1" fontId="14" fillId="0" borderId="24" xfId="0" applyNumberFormat="1" applyFont="1" applyBorder="1" applyAlignment="1">
      <alignment horizontal="center"/>
    </xf>
    <xf numFmtId="0" fontId="14" fillId="0" borderId="24" xfId="53" applyFont="1" applyFill="1" applyBorder="1" applyAlignment="1">
      <alignment horizontal="center" vertical="center"/>
      <protection/>
    </xf>
    <xf numFmtId="0" fontId="14" fillId="0" borderId="24" xfId="53" applyNumberFormat="1" applyFont="1" applyFill="1" applyBorder="1" applyAlignment="1">
      <alignment horizontal="center" vertical="center"/>
      <protection/>
    </xf>
    <xf numFmtId="1" fontId="14" fillId="0" borderId="32" xfId="53" applyNumberFormat="1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left" vertical="center"/>
      <protection/>
    </xf>
    <xf numFmtId="1" fontId="14" fillId="0" borderId="29" xfId="53" applyNumberFormat="1" applyFont="1" applyFill="1" applyBorder="1" applyAlignment="1">
      <alignment horizontal="center" vertical="center"/>
      <protection/>
    </xf>
    <xf numFmtId="1" fontId="14" fillId="0" borderId="33" xfId="53" applyNumberFormat="1" applyFont="1" applyFill="1" applyBorder="1" applyAlignment="1">
      <alignment horizontal="center" vertical="center"/>
      <protection/>
    </xf>
    <xf numFmtId="0" fontId="20" fillId="33" borderId="21" xfId="53" applyFont="1" applyFill="1" applyBorder="1" applyAlignment="1">
      <alignment horizontal="right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20" fillId="33" borderId="11" xfId="53" applyFont="1" applyFill="1" applyBorder="1" applyAlignment="1">
      <alignment horizontal="left" vertical="center"/>
      <protection/>
    </xf>
    <xf numFmtId="1" fontId="12" fillId="0" borderId="16" xfId="53" applyNumberFormat="1" applyFont="1" applyFill="1" applyBorder="1" applyAlignment="1">
      <alignment vertical="center"/>
      <protection/>
    </xf>
    <xf numFmtId="1" fontId="12" fillId="0" borderId="0" xfId="53" applyNumberFormat="1" applyFont="1" applyFill="1" applyBorder="1" applyAlignment="1">
      <alignment vertical="center"/>
      <protection/>
    </xf>
    <xf numFmtId="0" fontId="2" fillId="0" borderId="0" xfId="53" applyFont="1" applyAlignment="1">
      <alignment horizontal="left"/>
      <protection/>
    </xf>
    <xf numFmtId="0" fontId="15" fillId="0" borderId="0" xfId="53" applyFont="1" applyAlignment="1">
      <alignment horizontal="center"/>
      <protection/>
    </xf>
    <xf numFmtId="1" fontId="15" fillId="0" borderId="25" xfId="53" applyNumberFormat="1" applyFont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/>
      <protection/>
    </xf>
    <xf numFmtId="0" fontId="20" fillId="0" borderId="10" xfId="53" applyFont="1" applyFill="1" applyBorder="1" applyAlignment="1">
      <alignment horizontal="left" vertical="center"/>
      <protection/>
    </xf>
    <xf numFmtId="0" fontId="20" fillId="0" borderId="15" xfId="53" applyFont="1" applyFill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2" xfId="53" applyFont="1" applyFill="1" applyBorder="1" applyAlignment="1">
      <alignment horizontal="left" vertical="center"/>
      <protection/>
    </xf>
    <xf numFmtId="0" fontId="20" fillId="0" borderId="11" xfId="53" applyFont="1" applyFill="1" applyBorder="1" applyAlignment="1">
      <alignment horizontal="left" vertical="center"/>
      <protection/>
    </xf>
    <xf numFmtId="0" fontId="2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left"/>
      <protection/>
    </xf>
    <xf numFmtId="0" fontId="20" fillId="0" borderId="15" xfId="53" applyFont="1" applyFill="1" applyBorder="1" applyAlignment="1">
      <alignment horizontal="left" vertical="center"/>
      <protection/>
    </xf>
    <xf numFmtId="0" fontId="20" fillId="0" borderId="21" xfId="53" applyFont="1" applyFill="1" applyBorder="1" applyAlignment="1">
      <alignment horizontal="left" vertical="center"/>
      <protection/>
    </xf>
    <xf numFmtId="0" fontId="11" fillId="0" borderId="15" xfId="53" applyFont="1" applyFill="1" applyBorder="1" applyAlignment="1">
      <alignment horizontal="left" vertical="center"/>
      <protection/>
    </xf>
    <xf numFmtId="0" fontId="0" fillId="0" borderId="34" xfId="0" applyFont="1" applyBorder="1" applyAlignment="1">
      <alignment vertical="center"/>
    </xf>
    <xf numFmtId="0" fontId="7" fillId="0" borderId="15" xfId="53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74" fillId="0" borderId="0" xfId="53" applyFont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71" fillId="0" borderId="12" xfId="53" applyFont="1" applyFill="1" applyBorder="1" applyAlignment="1">
      <alignment horizontal="left" vertical="center" wrapText="1"/>
      <protection/>
    </xf>
    <xf numFmtId="0" fontId="71" fillId="0" borderId="11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53" applyFont="1" applyFill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3" fillId="0" borderId="12" xfId="53" applyFont="1" applyFill="1" applyBorder="1" applyAlignment="1">
      <alignment horizontal="left" vertical="center" wrapText="1"/>
      <protection/>
    </xf>
    <xf numFmtId="0" fontId="73" fillId="0" borderId="11" xfId="53" applyFont="1" applyFill="1" applyBorder="1" applyAlignment="1">
      <alignment horizontal="left" vertical="center" wrapText="1"/>
      <protection/>
    </xf>
    <xf numFmtId="0" fontId="71" fillId="0" borderId="25" xfId="53" applyFont="1" applyFill="1" applyBorder="1" applyAlignment="1">
      <alignment horizontal="left" vertical="center" wrapText="1"/>
      <protection/>
    </xf>
    <xf numFmtId="0" fontId="71" fillId="0" borderId="13" xfId="53" applyFont="1" applyFill="1" applyBorder="1" applyAlignment="1">
      <alignment horizontal="left" vertical="center" wrapText="1"/>
      <protection/>
    </xf>
    <xf numFmtId="0" fontId="71" fillId="0" borderId="11" xfId="0" applyFont="1" applyBorder="1" applyAlignment="1">
      <alignment horizontal="left" vertical="center" wrapText="1"/>
    </xf>
    <xf numFmtId="0" fontId="71" fillId="0" borderId="35" xfId="44" applyFont="1" applyBorder="1" applyAlignment="1">
      <alignment horizontal="center" wrapText="1"/>
      <protection/>
    </xf>
    <xf numFmtId="0" fontId="71" fillId="0" borderId="11" xfId="44" applyFont="1" applyBorder="1" applyAlignment="1">
      <alignment horizontal="center" wrapText="1"/>
      <protection/>
    </xf>
    <xf numFmtId="0" fontId="71" fillId="0" borderId="12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35" borderId="12" xfId="53" applyFont="1" applyFill="1" applyBorder="1" applyAlignment="1">
      <alignment horizontal="left" vertical="center" wrapText="1"/>
      <protection/>
    </xf>
    <xf numFmtId="0" fontId="71" fillId="35" borderId="11" xfId="0" applyFont="1" applyFill="1" applyBorder="1" applyAlignment="1">
      <alignment horizontal="left" vertical="center" wrapText="1"/>
    </xf>
    <xf numFmtId="0" fontId="15" fillId="0" borderId="0" xfId="53" applyFont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71" fillId="35" borderId="11" xfId="53" applyFont="1" applyFill="1" applyBorder="1" applyAlignment="1">
      <alignment horizontal="left" vertical="center" wrapText="1"/>
      <protection/>
    </xf>
    <xf numFmtId="0" fontId="71" fillId="0" borderId="19" xfId="53" applyFont="1" applyFill="1" applyBorder="1" applyAlignment="1">
      <alignment horizontal="left" vertical="center" wrapText="1"/>
      <protection/>
    </xf>
    <xf numFmtId="0" fontId="71" fillId="0" borderId="20" xfId="53" applyFont="1" applyFill="1" applyBorder="1" applyAlignment="1">
      <alignment horizontal="left" vertical="center" wrapText="1"/>
      <protection/>
    </xf>
    <xf numFmtId="0" fontId="71" fillId="0" borderId="36" xfId="53" applyFont="1" applyFill="1" applyBorder="1" applyAlignment="1">
      <alignment horizontal="left" vertical="center" wrapText="1"/>
      <protection/>
    </xf>
    <xf numFmtId="0" fontId="71" fillId="0" borderId="26" xfId="0" applyFont="1" applyBorder="1" applyAlignment="1">
      <alignment horizontal="left" vertical="center" wrapText="1"/>
    </xf>
    <xf numFmtId="0" fontId="73" fillId="0" borderId="19" xfId="53" applyFont="1" applyFill="1" applyBorder="1" applyAlignment="1">
      <alignment horizontal="left" vertical="center" wrapText="1"/>
      <protection/>
    </xf>
    <xf numFmtId="0" fontId="73" fillId="0" borderId="37" xfId="53" applyFont="1" applyFill="1" applyBorder="1" applyAlignment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9"/>
  <sheetViews>
    <sheetView tabSelected="1" zoomScalePageLayoutView="0" workbookViewId="0" topLeftCell="A1">
      <selection activeCell="B3" sqref="B3:L3"/>
    </sheetView>
  </sheetViews>
  <sheetFormatPr defaultColWidth="13.00390625" defaultRowHeight="12.75"/>
  <cols>
    <col min="1" max="1" width="14.421875" style="12" customWidth="1"/>
    <col min="2" max="2" width="35.00390625" style="1" customWidth="1"/>
    <col min="3" max="4" width="5.421875" style="9" customWidth="1"/>
    <col min="5" max="5" width="5.28125" style="2" customWidth="1"/>
    <col min="6" max="6" width="5.7109375" style="2" customWidth="1"/>
    <col min="7" max="7" width="5.28125" style="2" customWidth="1"/>
    <col min="8" max="8" width="5.421875" style="2" customWidth="1"/>
    <col min="9" max="9" width="5.57421875" style="2" customWidth="1"/>
    <col min="10" max="10" width="5.7109375" style="2" customWidth="1"/>
    <col min="11" max="11" width="5.8515625" style="2" customWidth="1"/>
    <col min="12" max="12" width="6.7109375" style="3" customWidth="1"/>
    <col min="13" max="13" width="0" style="4" hidden="1" customWidth="1"/>
    <col min="14" max="15" width="0" style="5" hidden="1" customWidth="1"/>
    <col min="16" max="16" width="0" style="6" hidden="1" customWidth="1"/>
    <col min="17" max="17" width="0" style="7" hidden="1" customWidth="1"/>
    <col min="18" max="18" width="4.28125" style="7" hidden="1" customWidth="1"/>
    <col min="19" max="19" width="4.421875" style="6" customWidth="1"/>
    <col min="20" max="21" width="13.00390625" style="6" customWidth="1"/>
    <col min="22" max="22" width="14.8515625" style="6" customWidth="1"/>
    <col min="23" max="16384" width="13.00390625" style="6" customWidth="1"/>
  </cols>
  <sheetData>
    <row r="1" spans="2:18" ht="12.75"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15"/>
      <c r="N1" s="115"/>
      <c r="O1" s="115"/>
      <c r="P1" s="116"/>
      <c r="Q1" s="115"/>
      <c r="R1" s="115"/>
    </row>
    <row r="2" spans="2:18" ht="12.75">
      <c r="B2" s="181" t="s">
        <v>28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15"/>
      <c r="N2" s="115"/>
      <c r="O2" s="115"/>
      <c r="P2" s="116"/>
      <c r="Q2" s="115"/>
      <c r="R2" s="115"/>
    </row>
    <row r="3" spans="2:18" ht="48.75" customHeight="1">
      <c r="B3" s="182" t="s">
        <v>426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15"/>
      <c r="N3" s="115"/>
      <c r="O3" s="115"/>
      <c r="P3" s="116"/>
      <c r="Q3" s="115"/>
      <c r="R3" s="115"/>
    </row>
    <row r="4" spans="1:18" s="64" customFormat="1" ht="74.25" customHeight="1">
      <c r="A4" s="56" t="s">
        <v>149</v>
      </c>
      <c r="B4" s="57" t="s">
        <v>115</v>
      </c>
      <c r="C4" s="58" t="s">
        <v>0</v>
      </c>
      <c r="D4" s="142" t="s">
        <v>267</v>
      </c>
      <c r="E4" s="59" t="s">
        <v>1</v>
      </c>
      <c r="F4" s="59" t="s">
        <v>2</v>
      </c>
      <c r="G4" s="60" t="s">
        <v>3</v>
      </c>
      <c r="H4" s="61" t="s">
        <v>4</v>
      </c>
      <c r="I4" s="62" t="s">
        <v>5</v>
      </c>
      <c r="J4" s="59" t="s">
        <v>6</v>
      </c>
      <c r="K4" s="60" t="s">
        <v>7</v>
      </c>
      <c r="L4" s="60" t="s">
        <v>8</v>
      </c>
      <c r="M4" s="143" t="s">
        <v>9</v>
      </c>
      <c r="N4" s="63" t="s">
        <v>10</v>
      </c>
      <c r="O4" s="63" t="s">
        <v>11</v>
      </c>
      <c r="Q4" s="65" t="s">
        <v>12</v>
      </c>
      <c r="R4" s="65" t="s">
        <v>13</v>
      </c>
    </row>
    <row r="5" spans="1:18" s="64" customFormat="1" ht="12.75" customHeight="1">
      <c r="A5" s="66"/>
      <c r="B5" s="183" t="s">
        <v>21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43"/>
      <c r="N5" s="63"/>
      <c r="O5" s="63"/>
      <c r="Q5" s="65"/>
      <c r="R5" s="65"/>
    </row>
    <row r="6" spans="1:18" s="73" customFormat="1" ht="12" customHeight="1">
      <c r="A6" s="67" t="s">
        <v>150</v>
      </c>
      <c r="B6" s="68" t="s">
        <v>20</v>
      </c>
      <c r="C6" s="91">
        <v>4</v>
      </c>
      <c r="D6" s="91">
        <v>4</v>
      </c>
      <c r="E6" s="77" t="s">
        <v>14</v>
      </c>
      <c r="F6" s="78">
        <f>G6+H6+I6+J6</f>
        <v>45</v>
      </c>
      <c r="G6" s="69">
        <v>15</v>
      </c>
      <c r="H6" s="144">
        <v>10</v>
      </c>
      <c r="I6" s="69">
        <v>20</v>
      </c>
      <c r="J6" s="78">
        <v>0</v>
      </c>
      <c r="K6" s="78">
        <f>ROUNDUP(G6/15,0)</f>
        <v>1</v>
      </c>
      <c r="L6" s="145">
        <f>ROUNDUP((H6+I6+J6)/15,0)</f>
        <v>2</v>
      </c>
      <c r="M6" s="146" t="str">
        <f aca="true" t="shared" si="0" ref="M6:M13">"#REF!/25"</f>
        <v>#REF!/25</v>
      </c>
      <c r="N6" s="70">
        <v>0</v>
      </c>
      <c r="O6" s="70">
        <f aca="true" t="shared" si="1" ref="O6:O15">IF(I6&gt;0,1,0)</f>
        <v>1</v>
      </c>
      <c r="P6" s="71" t="str">
        <f>"#REF!/E5"</f>
        <v>#REF!/E5</v>
      </c>
      <c r="Q6" s="72">
        <v>3</v>
      </c>
      <c r="R6" s="72" t="str">
        <f>"#REF!-P5"</f>
        <v>#REF!-P5</v>
      </c>
    </row>
    <row r="7" spans="1:18" s="73" customFormat="1" ht="12" customHeight="1">
      <c r="A7" s="67" t="s">
        <v>151</v>
      </c>
      <c r="B7" s="68" t="s">
        <v>412</v>
      </c>
      <c r="C7" s="91">
        <v>2</v>
      </c>
      <c r="D7" s="91">
        <v>2</v>
      </c>
      <c r="E7" s="77" t="s">
        <v>14</v>
      </c>
      <c r="F7" s="78">
        <f aca="true" t="shared" si="2" ref="F7:F17">G7+H7+I7+J7</f>
        <v>30</v>
      </c>
      <c r="G7" s="74">
        <v>15</v>
      </c>
      <c r="H7" s="83">
        <v>5</v>
      </c>
      <c r="I7" s="74">
        <v>10</v>
      </c>
      <c r="J7" s="78">
        <v>0</v>
      </c>
      <c r="K7" s="78">
        <f aca="true" t="shared" si="3" ref="K7:K18">ROUNDUP(G7/15,0)</f>
        <v>1</v>
      </c>
      <c r="L7" s="145">
        <f aca="true" t="shared" si="4" ref="L7:L18">ROUNDUP((H7+I7+J7)/15,0)</f>
        <v>1</v>
      </c>
      <c r="M7" s="146" t="str">
        <f t="shared" si="0"/>
        <v>#REF!/25</v>
      </c>
      <c r="N7" s="70">
        <v>0</v>
      </c>
      <c r="O7" s="70">
        <f t="shared" si="1"/>
        <v>1</v>
      </c>
      <c r="P7" s="71" t="str">
        <f>"#REF!/E6"</f>
        <v>#REF!/E6</v>
      </c>
      <c r="Q7" s="72">
        <v>2</v>
      </c>
      <c r="R7" s="72" t="str">
        <f>"#REF!-P6"</f>
        <v>#REF!-P6</v>
      </c>
    </row>
    <row r="8" spans="1:18" s="73" customFormat="1" ht="12" customHeight="1">
      <c r="A8" s="67" t="s">
        <v>152</v>
      </c>
      <c r="B8" s="68" t="s">
        <v>29</v>
      </c>
      <c r="C8" s="91">
        <v>2</v>
      </c>
      <c r="D8" s="91">
        <v>2</v>
      </c>
      <c r="E8" s="77" t="s">
        <v>14</v>
      </c>
      <c r="F8" s="78">
        <f t="shared" si="2"/>
        <v>30</v>
      </c>
      <c r="G8" s="74">
        <v>15</v>
      </c>
      <c r="H8" s="74">
        <v>5</v>
      </c>
      <c r="I8" s="74">
        <v>10</v>
      </c>
      <c r="J8" s="78">
        <v>0</v>
      </c>
      <c r="K8" s="78">
        <f t="shared" si="3"/>
        <v>1</v>
      </c>
      <c r="L8" s="145">
        <f t="shared" si="4"/>
        <v>1</v>
      </c>
      <c r="M8" s="146" t="str">
        <f t="shared" si="0"/>
        <v>#REF!/25</v>
      </c>
      <c r="N8" s="70">
        <v>0</v>
      </c>
      <c r="O8" s="70">
        <f t="shared" si="1"/>
        <v>1</v>
      </c>
      <c r="P8" s="71" t="str">
        <f>"#REF!/E7"</f>
        <v>#REF!/E7</v>
      </c>
      <c r="Q8" s="72">
        <f>F8/25</f>
        <v>1.2</v>
      </c>
      <c r="R8" s="72" t="str">
        <f>"#REF!-P7"</f>
        <v>#REF!-P7</v>
      </c>
    </row>
    <row r="9" spans="1:18" s="73" customFormat="1" ht="12" customHeight="1">
      <c r="A9" s="67" t="s">
        <v>153</v>
      </c>
      <c r="B9" s="68" t="s">
        <v>30</v>
      </c>
      <c r="C9" s="91">
        <v>2</v>
      </c>
      <c r="D9" s="91"/>
      <c r="E9" s="77" t="s">
        <v>15</v>
      </c>
      <c r="F9" s="78">
        <f t="shared" si="2"/>
        <v>30</v>
      </c>
      <c r="G9" s="74">
        <v>0</v>
      </c>
      <c r="H9" s="74">
        <v>0</v>
      </c>
      <c r="I9" s="74">
        <v>30</v>
      </c>
      <c r="J9" s="78">
        <v>0</v>
      </c>
      <c r="K9" s="78">
        <f t="shared" si="3"/>
        <v>0</v>
      </c>
      <c r="L9" s="145">
        <f t="shared" si="4"/>
        <v>2</v>
      </c>
      <c r="M9" s="146" t="str">
        <f t="shared" si="0"/>
        <v>#REF!/25</v>
      </c>
      <c r="N9" s="70">
        <v>0</v>
      </c>
      <c r="O9" s="70">
        <f t="shared" si="1"/>
        <v>1</v>
      </c>
      <c r="P9" s="71" t="str">
        <f>"#REF!/E8"</f>
        <v>#REF!/E8</v>
      </c>
      <c r="Q9" s="72">
        <v>0.6</v>
      </c>
      <c r="R9" s="72" t="str">
        <f>"#REF!-P8"</f>
        <v>#REF!-P8</v>
      </c>
    </row>
    <row r="10" spans="1:18" s="75" customFormat="1" ht="12" customHeight="1">
      <c r="A10" s="67" t="s">
        <v>154</v>
      </c>
      <c r="B10" s="68" t="s">
        <v>31</v>
      </c>
      <c r="C10" s="147">
        <v>1</v>
      </c>
      <c r="D10" s="147"/>
      <c r="E10" s="77" t="s">
        <v>15</v>
      </c>
      <c r="F10" s="78">
        <v>15</v>
      </c>
      <c r="G10" s="74">
        <v>15</v>
      </c>
      <c r="H10" s="148">
        <v>0</v>
      </c>
      <c r="I10" s="148">
        <v>0</v>
      </c>
      <c r="J10" s="78">
        <v>0</v>
      </c>
      <c r="K10" s="78">
        <f t="shared" si="3"/>
        <v>1</v>
      </c>
      <c r="L10" s="145">
        <f t="shared" si="4"/>
        <v>0</v>
      </c>
      <c r="M10" s="146" t="str">
        <f t="shared" si="0"/>
        <v>#REF!/25</v>
      </c>
      <c r="N10" s="70">
        <v>0</v>
      </c>
      <c r="O10" s="70">
        <f t="shared" si="1"/>
        <v>0</v>
      </c>
      <c r="P10" s="71" t="str">
        <f>"#REF!/E9"</f>
        <v>#REF!/E9</v>
      </c>
      <c r="Q10" s="72">
        <v>0.6</v>
      </c>
      <c r="R10" s="72" t="str">
        <f>"#REF!-P9"</f>
        <v>#REF!-P9</v>
      </c>
    </row>
    <row r="11" spans="1:18" s="73" customFormat="1" ht="12" customHeight="1">
      <c r="A11" s="67" t="s">
        <v>155</v>
      </c>
      <c r="B11" s="68" t="s">
        <v>422</v>
      </c>
      <c r="C11" s="91">
        <v>2</v>
      </c>
      <c r="D11" s="91"/>
      <c r="E11" s="77" t="s">
        <v>15</v>
      </c>
      <c r="F11" s="78">
        <f t="shared" si="2"/>
        <v>30</v>
      </c>
      <c r="G11" s="74">
        <v>30</v>
      </c>
      <c r="H11" s="148">
        <v>0</v>
      </c>
      <c r="I11" s="148">
        <v>0</v>
      </c>
      <c r="J11" s="78">
        <v>0</v>
      </c>
      <c r="K11" s="78">
        <f t="shared" si="3"/>
        <v>2</v>
      </c>
      <c r="L11" s="145">
        <f t="shared" si="4"/>
        <v>0</v>
      </c>
      <c r="M11" s="146" t="str">
        <f t="shared" si="0"/>
        <v>#REF!/25</v>
      </c>
      <c r="N11" s="70">
        <v>1</v>
      </c>
      <c r="O11" s="70">
        <f t="shared" si="1"/>
        <v>0</v>
      </c>
      <c r="P11" s="71" t="str">
        <f>"#REF!/E10"</f>
        <v>#REF!/E10</v>
      </c>
      <c r="Q11" s="72">
        <f>F11/25</f>
        <v>1.2</v>
      </c>
      <c r="R11" s="72" t="str">
        <f>"#REF!-P10"</f>
        <v>#REF!-P10</v>
      </c>
    </row>
    <row r="12" spans="1:18" s="76" customFormat="1" ht="12" customHeight="1">
      <c r="A12" s="67" t="s">
        <v>159</v>
      </c>
      <c r="B12" s="79" t="s">
        <v>109</v>
      </c>
      <c r="C12" s="149">
        <v>1</v>
      </c>
      <c r="D12" s="149"/>
      <c r="E12" s="77" t="s">
        <v>15</v>
      </c>
      <c r="F12" s="78">
        <f t="shared" si="2"/>
        <v>15</v>
      </c>
      <c r="G12" s="74">
        <v>0</v>
      </c>
      <c r="H12" s="150">
        <v>0</v>
      </c>
      <c r="I12" s="150">
        <v>15</v>
      </c>
      <c r="J12" s="78">
        <v>0</v>
      </c>
      <c r="K12" s="78">
        <f t="shared" si="3"/>
        <v>0</v>
      </c>
      <c r="L12" s="145">
        <f t="shared" si="4"/>
        <v>1</v>
      </c>
      <c r="M12" s="146" t="str">
        <f t="shared" si="0"/>
        <v>#REF!/25</v>
      </c>
      <c r="N12" s="70">
        <v>0</v>
      </c>
      <c r="O12" s="70">
        <f t="shared" si="1"/>
        <v>1</v>
      </c>
      <c r="P12" s="71" t="str">
        <f>"#REF!/E11"</f>
        <v>#REF!/E11</v>
      </c>
      <c r="Q12" s="72">
        <v>1</v>
      </c>
      <c r="R12" s="72" t="str">
        <f>"#REF!-P11"</f>
        <v>#REF!-P11</v>
      </c>
    </row>
    <row r="13" spans="1:18" s="73" customFormat="1" ht="12" customHeight="1">
      <c r="A13" s="67" t="s">
        <v>160</v>
      </c>
      <c r="B13" s="68" t="s">
        <v>77</v>
      </c>
      <c r="C13" s="91">
        <v>5</v>
      </c>
      <c r="D13" s="91">
        <v>5</v>
      </c>
      <c r="E13" s="77" t="s">
        <v>15</v>
      </c>
      <c r="F13" s="78">
        <f t="shared" si="2"/>
        <v>60</v>
      </c>
      <c r="G13" s="74">
        <v>30</v>
      </c>
      <c r="H13" s="74">
        <v>10</v>
      </c>
      <c r="I13" s="74">
        <v>20</v>
      </c>
      <c r="J13" s="78">
        <v>0</v>
      </c>
      <c r="K13" s="78">
        <f t="shared" si="3"/>
        <v>2</v>
      </c>
      <c r="L13" s="145">
        <f t="shared" si="4"/>
        <v>2</v>
      </c>
      <c r="M13" s="146" t="str">
        <f t="shared" si="0"/>
        <v>#REF!/25</v>
      </c>
      <c r="N13" s="70">
        <v>1</v>
      </c>
      <c r="O13" s="70">
        <f t="shared" si="1"/>
        <v>1</v>
      </c>
      <c r="P13" s="71" t="str">
        <f>"#REF!/E12"</f>
        <v>#REF!/E12</v>
      </c>
      <c r="Q13" s="72">
        <f>F13/25</f>
        <v>2.4</v>
      </c>
      <c r="R13" s="72" t="str">
        <f>"#REF!-P12"</f>
        <v>#REF!-P12</v>
      </c>
    </row>
    <row r="14" spans="1:18" s="73" customFormat="1" ht="12" customHeight="1">
      <c r="A14" s="67" t="s">
        <v>161</v>
      </c>
      <c r="B14" s="79" t="s">
        <v>104</v>
      </c>
      <c r="C14" s="149">
        <v>0</v>
      </c>
      <c r="D14" s="149"/>
      <c r="E14" s="77" t="s">
        <v>15</v>
      </c>
      <c r="F14" s="78">
        <f t="shared" si="2"/>
        <v>30</v>
      </c>
      <c r="G14" s="80">
        <v>0</v>
      </c>
      <c r="H14" s="148">
        <v>30</v>
      </c>
      <c r="I14" s="148">
        <v>0</v>
      </c>
      <c r="J14" s="78">
        <v>0</v>
      </c>
      <c r="K14" s="78">
        <f t="shared" si="3"/>
        <v>0</v>
      </c>
      <c r="L14" s="145">
        <f t="shared" si="4"/>
        <v>2</v>
      </c>
      <c r="M14" s="146"/>
      <c r="N14" s="70"/>
      <c r="O14" s="70">
        <f t="shared" si="1"/>
        <v>0</v>
      </c>
      <c r="P14" s="71"/>
      <c r="Q14" s="72"/>
      <c r="R14" s="72"/>
    </row>
    <row r="15" spans="1:18" s="73" customFormat="1" ht="12" customHeight="1">
      <c r="A15" s="67" t="s">
        <v>156</v>
      </c>
      <c r="B15" s="79" t="s">
        <v>131</v>
      </c>
      <c r="C15" s="149">
        <v>7</v>
      </c>
      <c r="D15" s="149">
        <v>7</v>
      </c>
      <c r="E15" s="77" t="s">
        <v>15</v>
      </c>
      <c r="F15" s="78">
        <f t="shared" si="2"/>
        <v>71</v>
      </c>
      <c r="G15" s="81">
        <v>30</v>
      </c>
      <c r="H15" s="151">
        <v>12</v>
      </c>
      <c r="I15" s="151">
        <v>29</v>
      </c>
      <c r="J15" s="78">
        <v>0</v>
      </c>
      <c r="K15" s="78">
        <f t="shared" si="3"/>
        <v>2</v>
      </c>
      <c r="L15" s="145">
        <f t="shared" si="4"/>
        <v>3</v>
      </c>
      <c r="M15" s="146"/>
      <c r="N15" s="70"/>
      <c r="O15" s="70">
        <f t="shared" si="1"/>
        <v>1</v>
      </c>
      <c r="P15" s="71"/>
      <c r="Q15" s="72"/>
      <c r="R15" s="72"/>
    </row>
    <row r="16" spans="1:18" s="73" customFormat="1" ht="12" customHeight="1">
      <c r="A16" s="67" t="s">
        <v>157</v>
      </c>
      <c r="B16" s="89" t="s">
        <v>106</v>
      </c>
      <c r="C16" s="82">
        <v>2</v>
      </c>
      <c r="D16" s="82">
        <v>2</v>
      </c>
      <c r="E16" s="77" t="s">
        <v>14</v>
      </c>
      <c r="F16" s="78">
        <f t="shared" si="2"/>
        <v>30</v>
      </c>
      <c r="G16" s="78">
        <v>10</v>
      </c>
      <c r="H16" s="78">
        <v>8</v>
      </c>
      <c r="I16" s="78">
        <v>12</v>
      </c>
      <c r="J16" s="78">
        <v>0</v>
      </c>
      <c r="K16" s="78">
        <f t="shared" si="3"/>
        <v>1</v>
      </c>
      <c r="L16" s="78">
        <f t="shared" si="4"/>
        <v>2</v>
      </c>
      <c r="M16" s="146"/>
      <c r="N16" s="70"/>
      <c r="O16" s="70"/>
      <c r="P16" s="71"/>
      <c r="Q16" s="72"/>
      <c r="R16" s="72"/>
    </row>
    <row r="17" spans="1:18" s="73" customFormat="1" ht="12" customHeight="1">
      <c r="A17" s="67" t="s">
        <v>171</v>
      </c>
      <c r="B17" s="79" t="s">
        <v>128</v>
      </c>
      <c r="C17" s="149">
        <v>2</v>
      </c>
      <c r="D17" s="149"/>
      <c r="E17" s="77" t="s">
        <v>15</v>
      </c>
      <c r="F17" s="78">
        <f t="shared" si="2"/>
        <v>30</v>
      </c>
      <c r="G17" s="83">
        <v>0</v>
      </c>
      <c r="H17" s="83">
        <v>0</v>
      </c>
      <c r="I17" s="83">
        <v>30</v>
      </c>
      <c r="J17" s="78">
        <v>0</v>
      </c>
      <c r="K17" s="78">
        <f t="shared" si="3"/>
        <v>0</v>
      </c>
      <c r="L17" s="145">
        <f t="shared" si="4"/>
        <v>2</v>
      </c>
      <c r="M17" s="146"/>
      <c r="N17" s="70"/>
      <c r="O17" s="70"/>
      <c r="P17" s="71"/>
      <c r="Q17" s="72"/>
      <c r="R17" s="72"/>
    </row>
    <row r="18" spans="1:18" s="73" customFormat="1" ht="17.25" customHeight="1">
      <c r="A18" s="67" t="s">
        <v>158</v>
      </c>
      <c r="B18" s="152" t="s">
        <v>136</v>
      </c>
      <c r="C18" s="153">
        <v>2</v>
      </c>
      <c r="D18" s="153">
        <v>2</v>
      </c>
      <c r="E18" s="77" t="s">
        <v>15</v>
      </c>
      <c r="F18" s="78">
        <v>25</v>
      </c>
      <c r="G18" s="154">
        <v>15</v>
      </c>
      <c r="H18" s="154">
        <v>10</v>
      </c>
      <c r="I18" s="154">
        <v>0</v>
      </c>
      <c r="J18" s="78">
        <v>0</v>
      </c>
      <c r="K18" s="78">
        <f t="shared" si="3"/>
        <v>1</v>
      </c>
      <c r="L18" s="78">
        <f t="shared" si="4"/>
        <v>1</v>
      </c>
      <c r="M18" s="146"/>
      <c r="N18" s="70"/>
      <c r="O18" s="70"/>
      <c r="P18" s="71"/>
      <c r="Q18" s="72"/>
      <c r="R18" s="72"/>
    </row>
    <row r="19" spans="1:18" s="75" customFormat="1" ht="12" customHeight="1">
      <c r="A19" s="67"/>
      <c r="B19" s="155" t="s">
        <v>16</v>
      </c>
      <c r="C19" s="84">
        <f>SUM(C6:C18)</f>
        <v>32</v>
      </c>
      <c r="D19" s="84">
        <f>SUM(D6:D18)</f>
        <v>24</v>
      </c>
      <c r="E19" s="84">
        <v>4</v>
      </c>
      <c r="F19" s="84">
        <f aca="true" t="shared" si="5" ref="F19:R19">SUM(F6:F18)</f>
        <v>441</v>
      </c>
      <c r="G19" s="84">
        <f t="shared" si="5"/>
        <v>175</v>
      </c>
      <c r="H19" s="84">
        <f t="shared" si="5"/>
        <v>90</v>
      </c>
      <c r="I19" s="84">
        <f t="shared" si="5"/>
        <v>176</v>
      </c>
      <c r="J19" s="84">
        <f t="shared" si="5"/>
        <v>0</v>
      </c>
      <c r="K19" s="84">
        <f t="shared" si="5"/>
        <v>12</v>
      </c>
      <c r="L19" s="84">
        <f t="shared" si="5"/>
        <v>19</v>
      </c>
      <c r="M19" s="84">
        <f t="shared" si="5"/>
        <v>0</v>
      </c>
      <c r="N19" s="84">
        <f t="shared" si="5"/>
        <v>2</v>
      </c>
      <c r="O19" s="84">
        <f t="shared" si="5"/>
        <v>7</v>
      </c>
      <c r="P19" s="84">
        <f t="shared" si="5"/>
        <v>0</v>
      </c>
      <c r="Q19" s="84">
        <f t="shared" si="5"/>
        <v>12</v>
      </c>
      <c r="R19" s="84">
        <f t="shared" si="5"/>
        <v>0</v>
      </c>
    </row>
    <row r="20" spans="1:18" s="75" customFormat="1" ht="12" customHeight="1">
      <c r="A20" s="67"/>
      <c r="B20" s="185" t="s">
        <v>22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7"/>
      <c r="M20" s="156"/>
      <c r="N20" s="70"/>
      <c r="O20" s="70"/>
      <c r="P20" s="71"/>
      <c r="Q20" s="72"/>
      <c r="R20" s="72"/>
    </row>
    <row r="21" spans="1:18" s="75" customFormat="1" ht="12" customHeight="1">
      <c r="A21" s="67" t="s">
        <v>162</v>
      </c>
      <c r="B21" s="85" t="s">
        <v>108</v>
      </c>
      <c r="C21" s="86">
        <v>1</v>
      </c>
      <c r="D21" s="86"/>
      <c r="E21" s="77" t="s">
        <v>15</v>
      </c>
      <c r="F21" s="78">
        <f>G21+H21+I21+J21</f>
        <v>20</v>
      </c>
      <c r="G21" s="78">
        <v>0</v>
      </c>
      <c r="H21" s="78">
        <v>0</v>
      </c>
      <c r="I21" s="88">
        <v>20</v>
      </c>
      <c r="J21" s="78">
        <v>0</v>
      </c>
      <c r="K21" s="78">
        <f>ROUNDUP(G21/15,0)</f>
        <v>0</v>
      </c>
      <c r="L21" s="78">
        <f>ROUNDUP((H21+I21+J21)/15,0)</f>
        <v>2</v>
      </c>
      <c r="M21" s="146" t="str">
        <f aca="true" t="shared" si="6" ref="M21:M26">"#REF!/25"</f>
        <v>#REF!/25</v>
      </c>
      <c r="N21" s="70">
        <v>0</v>
      </c>
      <c r="O21" s="70">
        <f aca="true" t="shared" si="7" ref="O21:O26">IF(I21&gt;0,1,0)</f>
        <v>1</v>
      </c>
      <c r="P21" s="71" t="str">
        <f>"#REF!/E17"</f>
        <v>#REF!/E17</v>
      </c>
      <c r="Q21" s="72">
        <v>4.2</v>
      </c>
      <c r="R21" s="72" t="str">
        <f>"#REF!-P17"</f>
        <v>#REF!-P17</v>
      </c>
    </row>
    <row r="22" spans="1:18" s="75" customFormat="1" ht="12" customHeight="1">
      <c r="A22" s="67" t="s">
        <v>163</v>
      </c>
      <c r="B22" s="85" t="s">
        <v>32</v>
      </c>
      <c r="C22" s="86">
        <v>2</v>
      </c>
      <c r="D22" s="86">
        <v>2</v>
      </c>
      <c r="E22" s="77" t="s">
        <v>14</v>
      </c>
      <c r="F22" s="78">
        <f aca="true" t="shared" si="8" ref="F22:F35">G22+H22+I22+J22</f>
        <v>30</v>
      </c>
      <c r="G22" s="78">
        <v>15</v>
      </c>
      <c r="H22" s="78">
        <v>5</v>
      </c>
      <c r="I22" s="88">
        <v>10</v>
      </c>
      <c r="J22" s="78">
        <v>0</v>
      </c>
      <c r="K22" s="78">
        <f aca="true" t="shared" si="9" ref="K22:K35">ROUNDUP(G22/15,0)</f>
        <v>1</v>
      </c>
      <c r="L22" s="78">
        <f aca="true" t="shared" si="10" ref="L22:L35">ROUNDUP((H22+I22+J22)/15,0)</f>
        <v>1</v>
      </c>
      <c r="M22" s="146" t="str">
        <f t="shared" si="6"/>
        <v>#REF!/25</v>
      </c>
      <c r="N22" s="70">
        <v>0</v>
      </c>
      <c r="O22" s="70">
        <f t="shared" si="7"/>
        <v>1</v>
      </c>
      <c r="P22" s="71" t="str">
        <f>"#REF!/E18"</f>
        <v>#REF!/E18</v>
      </c>
      <c r="Q22" s="72">
        <v>4</v>
      </c>
      <c r="R22" s="72" t="str">
        <f>"#REF!-P18"</f>
        <v>#REF!-P18</v>
      </c>
    </row>
    <row r="23" spans="1:18" s="87" customFormat="1" ht="12" customHeight="1">
      <c r="A23" s="67" t="s">
        <v>164</v>
      </c>
      <c r="B23" s="85" t="s">
        <v>78</v>
      </c>
      <c r="C23" s="86">
        <v>4</v>
      </c>
      <c r="D23" s="86">
        <v>4</v>
      </c>
      <c r="E23" s="77" t="s">
        <v>14</v>
      </c>
      <c r="F23" s="78">
        <f t="shared" si="8"/>
        <v>60</v>
      </c>
      <c r="G23" s="78">
        <v>30</v>
      </c>
      <c r="H23" s="78">
        <v>10</v>
      </c>
      <c r="I23" s="88">
        <v>20</v>
      </c>
      <c r="J23" s="78">
        <v>0</v>
      </c>
      <c r="K23" s="78">
        <f t="shared" si="9"/>
        <v>2</v>
      </c>
      <c r="L23" s="78">
        <f t="shared" si="10"/>
        <v>2</v>
      </c>
      <c r="M23" s="146" t="str">
        <f t="shared" si="6"/>
        <v>#REF!/25</v>
      </c>
      <c r="N23" s="70">
        <v>0</v>
      </c>
      <c r="O23" s="70">
        <f t="shared" si="7"/>
        <v>1</v>
      </c>
      <c r="P23" s="71" t="str">
        <f>"#REF!/E19"</f>
        <v>#REF!/E19</v>
      </c>
      <c r="Q23" s="72">
        <v>4</v>
      </c>
      <c r="R23" s="72" t="str">
        <f>"#REF!-P19"</f>
        <v>#REF!-P19</v>
      </c>
    </row>
    <row r="24" spans="1:18" s="76" customFormat="1" ht="12" customHeight="1">
      <c r="A24" s="67" t="s">
        <v>165</v>
      </c>
      <c r="B24" s="85" t="s">
        <v>33</v>
      </c>
      <c r="C24" s="86">
        <v>2</v>
      </c>
      <c r="D24" s="86">
        <v>2</v>
      </c>
      <c r="E24" s="77" t="s">
        <v>14</v>
      </c>
      <c r="F24" s="78">
        <f t="shared" si="8"/>
        <v>30</v>
      </c>
      <c r="G24" s="78">
        <v>15</v>
      </c>
      <c r="H24" s="78">
        <v>5</v>
      </c>
      <c r="I24" s="88">
        <v>10</v>
      </c>
      <c r="J24" s="78">
        <v>0</v>
      </c>
      <c r="K24" s="78">
        <f t="shared" si="9"/>
        <v>1</v>
      </c>
      <c r="L24" s="78">
        <f t="shared" si="10"/>
        <v>1</v>
      </c>
      <c r="M24" s="146" t="str">
        <f t="shared" si="6"/>
        <v>#REF!/25</v>
      </c>
      <c r="N24" s="70">
        <v>0</v>
      </c>
      <c r="O24" s="70">
        <f t="shared" si="7"/>
        <v>1</v>
      </c>
      <c r="P24" s="71" t="str">
        <f>"#REF!/E20"</f>
        <v>#REF!/E20</v>
      </c>
      <c r="Q24" s="72">
        <f>F24/25</f>
        <v>1.2</v>
      </c>
      <c r="R24" s="72" t="str">
        <f>"#REF!-P20"</f>
        <v>#REF!-P20</v>
      </c>
    </row>
    <row r="25" spans="1:18" s="75" customFormat="1" ht="12" customHeight="1">
      <c r="A25" s="67" t="s">
        <v>166</v>
      </c>
      <c r="B25" s="89" t="s">
        <v>34</v>
      </c>
      <c r="C25" s="86">
        <v>1</v>
      </c>
      <c r="D25" s="86"/>
      <c r="E25" s="77" t="s">
        <v>15</v>
      </c>
      <c r="F25" s="78">
        <f t="shared" si="8"/>
        <v>15</v>
      </c>
      <c r="G25" s="78">
        <v>15</v>
      </c>
      <c r="H25" s="78">
        <v>0</v>
      </c>
      <c r="I25" s="88">
        <v>0</v>
      </c>
      <c r="J25" s="78">
        <v>0</v>
      </c>
      <c r="K25" s="78">
        <f t="shared" si="9"/>
        <v>1</v>
      </c>
      <c r="L25" s="78">
        <f t="shared" si="10"/>
        <v>0</v>
      </c>
      <c r="M25" s="146" t="str">
        <f t="shared" si="6"/>
        <v>#REF!/25</v>
      </c>
      <c r="N25" s="70">
        <v>0</v>
      </c>
      <c r="O25" s="70">
        <f t="shared" si="7"/>
        <v>0</v>
      </c>
      <c r="P25" s="71" t="str">
        <f>"#REF!/E21"</f>
        <v>#REF!/E21</v>
      </c>
      <c r="Q25" s="72">
        <f>F25/25</f>
        <v>0.6</v>
      </c>
      <c r="R25" s="72" t="str">
        <f>"#REF!-P21"</f>
        <v>#REF!-P21</v>
      </c>
    </row>
    <row r="26" spans="1:18" s="76" customFormat="1" ht="12" customHeight="1">
      <c r="A26" s="67" t="s">
        <v>167</v>
      </c>
      <c r="B26" s="85" t="s">
        <v>265</v>
      </c>
      <c r="C26" s="86">
        <v>2</v>
      </c>
      <c r="D26" s="86">
        <v>2</v>
      </c>
      <c r="E26" s="77" t="s">
        <v>15</v>
      </c>
      <c r="F26" s="78">
        <f t="shared" si="8"/>
        <v>30</v>
      </c>
      <c r="G26" s="78">
        <v>15</v>
      </c>
      <c r="H26" s="78">
        <v>5</v>
      </c>
      <c r="I26" s="78">
        <v>10</v>
      </c>
      <c r="J26" s="78">
        <v>0</v>
      </c>
      <c r="K26" s="78">
        <f t="shared" si="9"/>
        <v>1</v>
      </c>
      <c r="L26" s="78">
        <f t="shared" si="10"/>
        <v>1</v>
      </c>
      <c r="M26" s="146" t="str">
        <f t="shared" si="6"/>
        <v>#REF!/25</v>
      </c>
      <c r="N26" s="70">
        <v>1</v>
      </c>
      <c r="O26" s="70">
        <f t="shared" si="7"/>
        <v>1</v>
      </c>
      <c r="P26" s="71" t="str">
        <f>"#REF!/E23"</f>
        <v>#REF!/E23</v>
      </c>
      <c r="Q26" s="72">
        <f>F26/25</f>
        <v>1.2</v>
      </c>
      <c r="R26" s="72" t="str">
        <f>"#REF!-P23"</f>
        <v>#REF!-P23</v>
      </c>
    </row>
    <row r="27" spans="1:18" s="76" customFormat="1" ht="12" customHeight="1">
      <c r="A27" s="67" t="s">
        <v>168</v>
      </c>
      <c r="B27" s="85" t="s">
        <v>35</v>
      </c>
      <c r="C27" s="86">
        <v>1</v>
      </c>
      <c r="D27" s="86"/>
      <c r="E27" s="77" t="s">
        <v>15</v>
      </c>
      <c r="F27" s="78">
        <f t="shared" si="8"/>
        <v>15</v>
      </c>
      <c r="G27" s="78">
        <v>15</v>
      </c>
      <c r="H27" s="78">
        <v>0</v>
      </c>
      <c r="I27" s="78">
        <v>0</v>
      </c>
      <c r="J27" s="78">
        <v>0</v>
      </c>
      <c r="K27" s="78">
        <f t="shared" si="9"/>
        <v>1</v>
      </c>
      <c r="L27" s="78">
        <f t="shared" si="10"/>
        <v>0</v>
      </c>
      <c r="M27" s="146"/>
      <c r="N27" s="70"/>
      <c r="O27" s="70"/>
      <c r="P27" s="71"/>
      <c r="Q27" s="72"/>
      <c r="R27" s="72"/>
    </row>
    <row r="28" spans="1:18" s="76" customFormat="1" ht="12" customHeight="1">
      <c r="A28" s="67" t="s">
        <v>169</v>
      </c>
      <c r="B28" s="85" t="s">
        <v>36</v>
      </c>
      <c r="C28" s="86">
        <v>1</v>
      </c>
      <c r="D28" s="86">
        <v>1</v>
      </c>
      <c r="E28" s="77" t="s">
        <v>15</v>
      </c>
      <c r="F28" s="78">
        <f t="shared" si="8"/>
        <v>15</v>
      </c>
      <c r="G28" s="78">
        <v>15</v>
      </c>
      <c r="H28" s="78">
        <v>0</v>
      </c>
      <c r="I28" s="78">
        <v>0</v>
      </c>
      <c r="J28" s="78">
        <v>0</v>
      </c>
      <c r="K28" s="78">
        <f t="shared" si="9"/>
        <v>1</v>
      </c>
      <c r="L28" s="78">
        <f t="shared" si="10"/>
        <v>0</v>
      </c>
      <c r="M28" s="146"/>
      <c r="N28" s="70"/>
      <c r="O28" s="70"/>
      <c r="P28" s="71"/>
      <c r="Q28" s="72"/>
      <c r="R28" s="72"/>
    </row>
    <row r="29" spans="1:18" s="75" customFormat="1" ht="12" customHeight="1">
      <c r="A29" s="67" t="s">
        <v>252</v>
      </c>
      <c r="B29" s="85" t="s">
        <v>423</v>
      </c>
      <c r="C29" s="86">
        <v>2</v>
      </c>
      <c r="D29" s="86"/>
      <c r="E29" s="77" t="s">
        <v>15</v>
      </c>
      <c r="F29" s="78">
        <f t="shared" si="8"/>
        <v>30</v>
      </c>
      <c r="G29" s="78">
        <v>30</v>
      </c>
      <c r="H29" s="78">
        <v>0</v>
      </c>
      <c r="I29" s="78">
        <v>0</v>
      </c>
      <c r="J29" s="78">
        <v>0</v>
      </c>
      <c r="K29" s="78">
        <f t="shared" si="9"/>
        <v>2</v>
      </c>
      <c r="L29" s="78">
        <f t="shared" si="10"/>
        <v>0</v>
      </c>
      <c r="M29" s="146" t="str">
        <f>"#REF!/25"</f>
        <v>#REF!/25</v>
      </c>
      <c r="N29" s="70">
        <v>0</v>
      </c>
      <c r="O29" s="70">
        <f>IF(I29&gt;0,1,0)</f>
        <v>0</v>
      </c>
      <c r="P29" s="71" t="str">
        <f>"#REF!/E25"</f>
        <v>#REF!/E25</v>
      </c>
      <c r="Q29" s="72">
        <v>1</v>
      </c>
      <c r="R29" s="72" t="str">
        <f>"#REF!-P25"</f>
        <v>#REF!-P25</v>
      </c>
    </row>
    <row r="30" spans="1:18" s="75" customFormat="1" ht="12" customHeight="1">
      <c r="A30" s="67" t="s">
        <v>170</v>
      </c>
      <c r="B30" s="85" t="s">
        <v>105</v>
      </c>
      <c r="C30" s="86">
        <v>0</v>
      </c>
      <c r="D30" s="86"/>
      <c r="E30" s="77" t="s">
        <v>15</v>
      </c>
      <c r="F30" s="78">
        <f t="shared" si="8"/>
        <v>30</v>
      </c>
      <c r="G30" s="78">
        <v>0</v>
      </c>
      <c r="H30" s="78">
        <v>30</v>
      </c>
      <c r="I30" s="78">
        <v>0</v>
      </c>
      <c r="J30" s="78">
        <v>0</v>
      </c>
      <c r="K30" s="78">
        <f t="shared" si="9"/>
        <v>0</v>
      </c>
      <c r="L30" s="78">
        <f t="shared" si="10"/>
        <v>2</v>
      </c>
      <c r="M30" s="146"/>
      <c r="N30" s="70"/>
      <c r="O30" s="70"/>
      <c r="P30" s="71"/>
      <c r="Q30" s="72"/>
      <c r="R30" s="72"/>
    </row>
    <row r="31" spans="1:18" s="75" customFormat="1" ht="12" customHeight="1">
      <c r="A31" s="67" t="s">
        <v>172</v>
      </c>
      <c r="B31" s="85" t="s">
        <v>132</v>
      </c>
      <c r="C31" s="86">
        <v>7</v>
      </c>
      <c r="D31" s="86">
        <v>7</v>
      </c>
      <c r="E31" s="77" t="s">
        <v>15</v>
      </c>
      <c r="F31" s="78">
        <f t="shared" si="8"/>
        <v>71</v>
      </c>
      <c r="G31" s="78">
        <v>30</v>
      </c>
      <c r="H31" s="78">
        <v>12</v>
      </c>
      <c r="I31" s="78">
        <v>29</v>
      </c>
      <c r="J31" s="78">
        <v>0</v>
      </c>
      <c r="K31" s="78">
        <f t="shared" si="9"/>
        <v>2</v>
      </c>
      <c r="L31" s="78">
        <f t="shared" si="10"/>
        <v>3</v>
      </c>
      <c r="M31" s="146"/>
      <c r="N31" s="70"/>
      <c r="O31" s="70"/>
      <c r="P31" s="71"/>
      <c r="Q31" s="72"/>
      <c r="R31" s="72"/>
    </row>
    <row r="32" spans="1:18" s="75" customFormat="1" ht="12" customHeight="1">
      <c r="A32" s="67" t="s">
        <v>173</v>
      </c>
      <c r="B32" s="85" t="s">
        <v>79</v>
      </c>
      <c r="C32" s="86">
        <v>5</v>
      </c>
      <c r="D32" s="86">
        <v>5</v>
      </c>
      <c r="E32" s="77" t="s">
        <v>15</v>
      </c>
      <c r="F32" s="78">
        <f t="shared" si="8"/>
        <v>75</v>
      </c>
      <c r="G32" s="78">
        <v>30</v>
      </c>
      <c r="H32" s="78">
        <v>15</v>
      </c>
      <c r="I32" s="78">
        <v>30</v>
      </c>
      <c r="J32" s="78">
        <v>0</v>
      </c>
      <c r="K32" s="78">
        <f t="shared" si="9"/>
        <v>2</v>
      </c>
      <c r="L32" s="78">
        <f t="shared" si="10"/>
        <v>3</v>
      </c>
      <c r="M32" s="146"/>
      <c r="N32" s="70"/>
      <c r="O32" s="70"/>
      <c r="P32" s="71"/>
      <c r="Q32" s="72"/>
      <c r="R32" s="72"/>
    </row>
    <row r="33" spans="1:18" s="75" customFormat="1" ht="12" customHeight="1">
      <c r="A33" s="67" t="s">
        <v>174</v>
      </c>
      <c r="B33" s="85" t="s">
        <v>129</v>
      </c>
      <c r="C33" s="86">
        <v>2</v>
      </c>
      <c r="D33" s="86"/>
      <c r="E33" s="77" t="s">
        <v>15</v>
      </c>
      <c r="F33" s="78">
        <f t="shared" si="8"/>
        <v>30</v>
      </c>
      <c r="G33" s="78">
        <v>0</v>
      </c>
      <c r="H33" s="78">
        <v>0</v>
      </c>
      <c r="I33" s="78">
        <v>30</v>
      </c>
      <c r="J33" s="78">
        <v>0</v>
      </c>
      <c r="K33" s="78">
        <f t="shared" si="9"/>
        <v>0</v>
      </c>
      <c r="L33" s="78">
        <f t="shared" si="10"/>
        <v>2</v>
      </c>
      <c r="M33" s="146"/>
      <c r="N33" s="70"/>
      <c r="O33" s="70"/>
      <c r="P33" s="71"/>
      <c r="Q33" s="72"/>
      <c r="R33" s="72"/>
    </row>
    <row r="34" spans="1:18" s="75" customFormat="1" ht="12" customHeight="1">
      <c r="A34" s="67" t="s">
        <v>175</v>
      </c>
      <c r="B34" s="79" t="s">
        <v>138</v>
      </c>
      <c r="C34" s="149">
        <v>1</v>
      </c>
      <c r="D34" s="149"/>
      <c r="E34" s="77" t="s">
        <v>15</v>
      </c>
      <c r="F34" s="78">
        <f t="shared" si="8"/>
        <v>15</v>
      </c>
      <c r="G34" s="83">
        <v>0</v>
      </c>
      <c r="H34" s="83">
        <v>5</v>
      </c>
      <c r="I34" s="83">
        <v>10</v>
      </c>
      <c r="J34" s="78">
        <v>0</v>
      </c>
      <c r="K34" s="78">
        <f t="shared" si="9"/>
        <v>0</v>
      </c>
      <c r="L34" s="145">
        <f t="shared" si="10"/>
        <v>1</v>
      </c>
      <c r="M34" s="146"/>
      <c r="N34" s="70"/>
      <c r="O34" s="70"/>
      <c r="P34" s="71"/>
      <c r="Q34" s="72"/>
      <c r="R34" s="72"/>
    </row>
    <row r="35" spans="1:18" s="75" customFormat="1" ht="12" customHeight="1">
      <c r="A35" s="67" t="s">
        <v>185</v>
      </c>
      <c r="B35" s="79" t="s">
        <v>139</v>
      </c>
      <c r="C35" s="149">
        <v>1</v>
      </c>
      <c r="D35" s="149"/>
      <c r="E35" s="77" t="s">
        <v>15</v>
      </c>
      <c r="F35" s="78">
        <f t="shared" si="8"/>
        <v>15</v>
      </c>
      <c r="G35" s="83">
        <v>0</v>
      </c>
      <c r="H35" s="83">
        <v>5</v>
      </c>
      <c r="I35" s="83">
        <v>10</v>
      </c>
      <c r="J35" s="78">
        <v>0</v>
      </c>
      <c r="K35" s="78">
        <f t="shared" si="9"/>
        <v>0</v>
      </c>
      <c r="L35" s="145">
        <f t="shared" si="10"/>
        <v>1</v>
      </c>
      <c r="M35" s="146"/>
      <c r="N35" s="70"/>
      <c r="O35" s="70"/>
      <c r="P35" s="71"/>
      <c r="Q35" s="72"/>
      <c r="R35" s="72"/>
    </row>
    <row r="36" spans="1:18" s="73" customFormat="1" ht="12" customHeight="1">
      <c r="A36" s="67"/>
      <c r="B36" s="157" t="s">
        <v>16</v>
      </c>
      <c r="C36" s="90">
        <f>SUM(C21:C35)</f>
        <v>32</v>
      </c>
      <c r="D36" s="90">
        <f>SUM(D21:D35)</f>
        <v>23</v>
      </c>
      <c r="E36" s="90">
        <v>3</v>
      </c>
      <c r="F36" s="90">
        <f aca="true" t="shared" si="11" ref="F36:L36">SUM(F21:F35)</f>
        <v>481</v>
      </c>
      <c r="G36" s="90">
        <f t="shared" si="11"/>
        <v>210</v>
      </c>
      <c r="H36" s="90">
        <f t="shared" si="11"/>
        <v>92</v>
      </c>
      <c r="I36" s="90">
        <f t="shared" si="11"/>
        <v>179</v>
      </c>
      <c r="J36" s="90">
        <f t="shared" si="11"/>
        <v>0</v>
      </c>
      <c r="K36" s="90">
        <f t="shared" si="11"/>
        <v>14</v>
      </c>
      <c r="L36" s="90">
        <f t="shared" si="11"/>
        <v>19</v>
      </c>
      <c r="M36" s="158">
        <f>SUM(M21:M29)</f>
        <v>0</v>
      </c>
      <c r="N36" s="70"/>
      <c r="O36" s="70"/>
      <c r="P36" s="71"/>
      <c r="Q36" s="72"/>
      <c r="R36" s="72"/>
    </row>
    <row r="37" spans="1:18" s="73" customFormat="1" ht="12" customHeight="1">
      <c r="A37" s="67"/>
      <c r="B37" s="159" t="s">
        <v>23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34"/>
      <c r="M37" s="158"/>
      <c r="N37" s="70"/>
      <c r="O37" s="70"/>
      <c r="P37" s="71"/>
      <c r="Q37" s="72"/>
      <c r="R37" s="72"/>
    </row>
    <row r="38" spans="1:18" s="73" customFormat="1" ht="12" customHeight="1">
      <c r="A38" s="67" t="s">
        <v>176</v>
      </c>
      <c r="B38" s="68" t="s">
        <v>44</v>
      </c>
      <c r="C38" s="91">
        <v>5</v>
      </c>
      <c r="D38" s="91">
        <v>5</v>
      </c>
      <c r="E38" s="77" t="s">
        <v>14</v>
      </c>
      <c r="F38" s="78">
        <f>G38+H38+I38+J38</f>
        <v>68</v>
      </c>
      <c r="G38" s="78">
        <v>30</v>
      </c>
      <c r="H38" s="78">
        <v>12</v>
      </c>
      <c r="I38" s="88">
        <v>26</v>
      </c>
      <c r="J38" s="78">
        <v>0</v>
      </c>
      <c r="K38" s="78">
        <f>ROUNDUP(G38/15,0)</f>
        <v>2</v>
      </c>
      <c r="L38" s="78">
        <f>ROUNDUP((H38+I38+J38)/15,0)</f>
        <v>3</v>
      </c>
      <c r="M38" s="146" t="str">
        <f aca="true" t="shared" si="12" ref="M38:M44">"#REF!/25"</f>
        <v>#REF!/25</v>
      </c>
      <c r="N38" s="70">
        <v>0</v>
      </c>
      <c r="O38" s="70">
        <f aca="true" t="shared" si="13" ref="O38:O44">IF(I38&gt;0,1,0)</f>
        <v>1</v>
      </c>
      <c r="P38" s="71" t="str">
        <f>"#REF!/E27"</f>
        <v>#REF!/E27</v>
      </c>
      <c r="Q38" s="72">
        <v>2.6</v>
      </c>
      <c r="R38" s="72" t="str">
        <f>"#REF!-P27"</f>
        <v>#REF!-P27</v>
      </c>
    </row>
    <row r="39" spans="1:18" s="73" customFormat="1" ht="12" customHeight="1">
      <c r="A39" s="67" t="s">
        <v>177</v>
      </c>
      <c r="B39" s="68" t="s">
        <v>80</v>
      </c>
      <c r="C39" s="91">
        <v>6</v>
      </c>
      <c r="D39" s="91">
        <v>6</v>
      </c>
      <c r="E39" s="77" t="s">
        <v>14</v>
      </c>
      <c r="F39" s="78">
        <f aca="true" t="shared" si="14" ref="F39:F47">G39+H39+I39+J39</f>
        <v>75</v>
      </c>
      <c r="G39" s="78">
        <v>30</v>
      </c>
      <c r="H39" s="78">
        <v>15</v>
      </c>
      <c r="I39" s="88">
        <v>30</v>
      </c>
      <c r="J39" s="78">
        <v>0</v>
      </c>
      <c r="K39" s="78">
        <f aca="true" t="shared" si="15" ref="K39:K46">ROUNDUP(G39/15,0)</f>
        <v>2</v>
      </c>
      <c r="L39" s="78">
        <f aca="true" t="shared" si="16" ref="L39:L47">ROUNDUP((H39+I39+J39)/15,0)</f>
        <v>3</v>
      </c>
      <c r="M39" s="146" t="str">
        <f t="shared" si="12"/>
        <v>#REF!/25</v>
      </c>
      <c r="N39" s="70">
        <v>0</v>
      </c>
      <c r="O39" s="70">
        <f t="shared" si="13"/>
        <v>1</v>
      </c>
      <c r="P39" s="71" t="str">
        <f>"#REF!/E28"</f>
        <v>#REF!/E28</v>
      </c>
      <c r="Q39" s="72">
        <v>2.5</v>
      </c>
      <c r="R39" s="72" t="str">
        <f>"#REF!-P28"</f>
        <v>#REF!-P28</v>
      </c>
    </row>
    <row r="40" spans="1:18" s="73" customFormat="1" ht="12" customHeight="1">
      <c r="A40" s="67" t="s">
        <v>254</v>
      </c>
      <c r="B40" s="68" t="s">
        <v>37</v>
      </c>
      <c r="C40" s="91">
        <v>3</v>
      </c>
      <c r="D40" s="91">
        <v>3</v>
      </c>
      <c r="E40" s="77" t="s">
        <v>14</v>
      </c>
      <c r="F40" s="78">
        <f t="shared" si="14"/>
        <v>45</v>
      </c>
      <c r="G40" s="78">
        <v>15</v>
      </c>
      <c r="H40" s="78">
        <v>10</v>
      </c>
      <c r="I40" s="88">
        <v>20</v>
      </c>
      <c r="J40" s="78">
        <v>0</v>
      </c>
      <c r="K40" s="78">
        <f t="shared" si="15"/>
        <v>1</v>
      </c>
      <c r="L40" s="78">
        <f t="shared" si="16"/>
        <v>2</v>
      </c>
      <c r="M40" s="146" t="str">
        <f t="shared" si="12"/>
        <v>#REF!/25</v>
      </c>
      <c r="N40" s="70">
        <v>0</v>
      </c>
      <c r="O40" s="70">
        <f t="shared" si="13"/>
        <v>1</v>
      </c>
      <c r="P40" s="71" t="str">
        <f>"#REF!/E29"</f>
        <v>#REF!/E29</v>
      </c>
      <c r="Q40" s="72">
        <v>2.6</v>
      </c>
      <c r="R40" s="72" t="str">
        <f>"#REF!-P29"</f>
        <v>#REF!-P29</v>
      </c>
    </row>
    <row r="41" spans="1:18" s="73" customFormat="1" ht="12" customHeight="1">
      <c r="A41" s="67" t="s">
        <v>253</v>
      </c>
      <c r="B41" s="68" t="s">
        <v>38</v>
      </c>
      <c r="C41" s="91">
        <v>2</v>
      </c>
      <c r="D41" s="91"/>
      <c r="E41" s="77" t="s">
        <v>15</v>
      </c>
      <c r="F41" s="78">
        <f t="shared" si="14"/>
        <v>30</v>
      </c>
      <c r="G41" s="78">
        <v>15</v>
      </c>
      <c r="H41" s="78">
        <v>5</v>
      </c>
      <c r="I41" s="88">
        <v>10</v>
      </c>
      <c r="J41" s="78">
        <v>0</v>
      </c>
      <c r="K41" s="78">
        <f t="shared" si="15"/>
        <v>1</v>
      </c>
      <c r="L41" s="78">
        <f t="shared" si="16"/>
        <v>1</v>
      </c>
      <c r="M41" s="146" t="str">
        <f t="shared" si="12"/>
        <v>#REF!/25</v>
      </c>
      <c r="N41" s="70">
        <v>0</v>
      </c>
      <c r="O41" s="70">
        <f t="shared" si="13"/>
        <v>1</v>
      </c>
      <c r="P41" s="71" t="str">
        <f>"#REF!/E30"</f>
        <v>#REF!/E30</v>
      </c>
      <c r="Q41" s="72">
        <v>2.5</v>
      </c>
      <c r="R41" s="72" t="str">
        <f>"#REF!-P30"</f>
        <v>#REF!-P30</v>
      </c>
    </row>
    <row r="42" spans="1:18" s="73" customFormat="1" ht="12" customHeight="1">
      <c r="A42" s="67" t="s">
        <v>255</v>
      </c>
      <c r="B42" s="68" t="s">
        <v>424</v>
      </c>
      <c r="C42" s="91">
        <v>1</v>
      </c>
      <c r="D42" s="91"/>
      <c r="E42" s="77" t="s">
        <v>15</v>
      </c>
      <c r="F42" s="78">
        <f t="shared" si="14"/>
        <v>15</v>
      </c>
      <c r="G42" s="78">
        <v>15</v>
      </c>
      <c r="H42" s="78">
        <v>0</v>
      </c>
      <c r="I42" s="78">
        <v>0</v>
      </c>
      <c r="J42" s="78">
        <v>0</v>
      </c>
      <c r="K42" s="78">
        <f>ROUNDUP(G42/15,0)</f>
        <v>1</v>
      </c>
      <c r="L42" s="78">
        <f t="shared" si="16"/>
        <v>0</v>
      </c>
      <c r="M42" s="146" t="str">
        <f t="shared" si="12"/>
        <v>#REF!/25</v>
      </c>
      <c r="N42" s="70">
        <v>0</v>
      </c>
      <c r="O42" s="70">
        <f t="shared" si="13"/>
        <v>0</v>
      </c>
      <c r="P42" s="71" t="str">
        <f>"#REF!/E31"</f>
        <v>#REF!/E31</v>
      </c>
      <c r="Q42" s="72">
        <v>2.2</v>
      </c>
      <c r="R42" s="72" t="str">
        <f>"#REF!-P31"</f>
        <v>#REF!-P31</v>
      </c>
    </row>
    <row r="43" spans="1:18" s="73" customFormat="1" ht="12" customHeight="1">
      <c r="A43" s="67" t="s">
        <v>256</v>
      </c>
      <c r="B43" s="68" t="s">
        <v>39</v>
      </c>
      <c r="C43" s="91">
        <v>4</v>
      </c>
      <c r="D43" s="91">
        <v>4</v>
      </c>
      <c r="E43" s="77" t="s">
        <v>14</v>
      </c>
      <c r="F43" s="78">
        <f t="shared" si="14"/>
        <v>60</v>
      </c>
      <c r="G43" s="78">
        <v>30</v>
      </c>
      <c r="H43" s="78">
        <v>10</v>
      </c>
      <c r="I43" s="88">
        <v>20</v>
      </c>
      <c r="J43" s="78">
        <v>0</v>
      </c>
      <c r="K43" s="78">
        <f t="shared" si="15"/>
        <v>2</v>
      </c>
      <c r="L43" s="78">
        <f t="shared" si="16"/>
        <v>2</v>
      </c>
      <c r="M43" s="146" t="str">
        <f t="shared" si="12"/>
        <v>#REF!/25</v>
      </c>
      <c r="N43" s="70">
        <v>0</v>
      </c>
      <c r="O43" s="70">
        <f t="shared" si="13"/>
        <v>1</v>
      </c>
      <c r="P43" s="71" t="str">
        <f>"#REF!/E32"</f>
        <v>#REF!/E32</v>
      </c>
      <c r="Q43" s="72">
        <f>F43/25</f>
        <v>2.4</v>
      </c>
      <c r="R43" s="72" t="str">
        <f>"#REF!-P32"</f>
        <v>#REF!-P32</v>
      </c>
    </row>
    <row r="44" spans="1:18" s="73" customFormat="1" ht="12" customHeight="1">
      <c r="A44" s="67" t="s">
        <v>257</v>
      </c>
      <c r="B44" s="68" t="s">
        <v>95</v>
      </c>
      <c r="C44" s="91">
        <v>1</v>
      </c>
      <c r="D44" s="91">
        <v>1</v>
      </c>
      <c r="E44" s="77" t="s">
        <v>15</v>
      </c>
      <c r="F44" s="78">
        <f t="shared" si="14"/>
        <v>15</v>
      </c>
      <c r="G44" s="77">
        <v>0</v>
      </c>
      <c r="H44" s="77">
        <v>5</v>
      </c>
      <c r="I44" s="77">
        <v>10</v>
      </c>
      <c r="J44" s="92">
        <v>0</v>
      </c>
      <c r="K44" s="78">
        <f t="shared" si="15"/>
        <v>0</v>
      </c>
      <c r="L44" s="78">
        <f t="shared" si="16"/>
        <v>1</v>
      </c>
      <c r="M44" s="146" t="str">
        <f t="shared" si="12"/>
        <v>#REF!/25</v>
      </c>
      <c r="N44" s="70">
        <v>1</v>
      </c>
      <c r="O44" s="70">
        <f t="shared" si="13"/>
        <v>1</v>
      </c>
      <c r="P44" s="71" t="str">
        <f>"#REF!/E33"</f>
        <v>#REF!/E33</v>
      </c>
      <c r="Q44" s="72">
        <f>F44/25</f>
        <v>0.6</v>
      </c>
      <c r="R44" s="72" t="str">
        <f>"#REF!-P33"</f>
        <v>#REF!-P33</v>
      </c>
    </row>
    <row r="45" spans="1:18" s="73" customFormat="1" ht="12" customHeight="1">
      <c r="A45" s="67" t="s">
        <v>258</v>
      </c>
      <c r="B45" s="68" t="s">
        <v>96</v>
      </c>
      <c r="C45" s="91">
        <v>1</v>
      </c>
      <c r="D45" s="91"/>
      <c r="E45" s="77" t="s">
        <v>15</v>
      </c>
      <c r="F45" s="78">
        <f t="shared" si="14"/>
        <v>15</v>
      </c>
      <c r="G45" s="77">
        <v>0</v>
      </c>
      <c r="H45" s="77">
        <v>5</v>
      </c>
      <c r="I45" s="77">
        <v>10</v>
      </c>
      <c r="J45" s="92">
        <v>0</v>
      </c>
      <c r="K45" s="78">
        <f t="shared" si="15"/>
        <v>0</v>
      </c>
      <c r="L45" s="78">
        <f t="shared" si="16"/>
        <v>1</v>
      </c>
      <c r="M45" s="146"/>
      <c r="N45" s="70"/>
      <c r="O45" s="70"/>
      <c r="P45" s="71"/>
      <c r="Q45" s="72"/>
      <c r="R45" s="72"/>
    </row>
    <row r="46" spans="1:18" s="73" customFormat="1" ht="12" customHeight="1">
      <c r="A46" s="67" t="s">
        <v>178</v>
      </c>
      <c r="B46" s="68" t="s">
        <v>130</v>
      </c>
      <c r="C46" s="91">
        <v>2</v>
      </c>
      <c r="D46" s="91"/>
      <c r="E46" s="77" t="s">
        <v>15</v>
      </c>
      <c r="F46" s="78">
        <f t="shared" si="14"/>
        <v>30</v>
      </c>
      <c r="G46" s="78">
        <v>0</v>
      </c>
      <c r="H46" s="78">
        <v>0</v>
      </c>
      <c r="I46" s="78">
        <v>30</v>
      </c>
      <c r="J46" s="78">
        <v>0</v>
      </c>
      <c r="K46" s="78">
        <f t="shared" si="15"/>
        <v>0</v>
      </c>
      <c r="L46" s="78">
        <f t="shared" si="16"/>
        <v>2</v>
      </c>
      <c r="M46" s="146" t="str">
        <f>"#REF!/25"</f>
        <v>#REF!/25</v>
      </c>
      <c r="N46" s="70">
        <v>1</v>
      </c>
      <c r="O46" s="70">
        <f>IF(I46&gt;0,1,0)</f>
        <v>1</v>
      </c>
      <c r="P46" s="71" t="str">
        <f>"#REF!/E35"</f>
        <v>#REF!/E35</v>
      </c>
      <c r="Q46" s="72">
        <f>F46/25</f>
        <v>1.2</v>
      </c>
      <c r="R46" s="72" t="str">
        <f>"#REF!-P35"</f>
        <v>#REF!-P35</v>
      </c>
    </row>
    <row r="47" spans="1:18" s="73" customFormat="1" ht="12" customHeight="1">
      <c r="A47" s="67" t="s">
        <v>179</v>
      </c>
      <c r="B47" s="68" t="s">
        <v>45</v>
      </c>
      <c r="C47" s="91">
        <v>5</v>
      </c>
      <c r="D47" s="91">
        <v>5</v>
      </c>
      <c r="E47" s="77" t="s">
        <v>15</v>
      </c>
      <c r="F47" s="78">
        <f t="shared" si="14"/>
        <v>75</v>
      </c>
      <c r="G47" s="78">
        <v>30</v>
      </c>
      <c r="H47" s="78">
        <v>15</v>
      </c>
      <c r="I47" s="78">
        <v>30</v>
      </c>
      <c r="J47" s="78">
        <v>0</v>
      </c>
      <c r="K47" s="78">
        <v>2</v>
      </c>
      <c r="L47" s="78">
        <f t="shared" si="16"/>
        <v>3</v>
      </c>
      <c r="M47" s="146" t="str">
        <f>"#REF!/25"</f>
        <v>#REF!/25</v>
      </c>
      <c r="N47" s="70">
        <v>0</v>
      </c>
      <c r="O47" s="70">
        <f>IF(I47&gt;0,1,0)</f>
        <v>1</v>
      </c>
      <c r="P47" s="71" t="str">
        <f>"#REF!/E36"</f>
        <v>#REF!/E36</v>
      </c>
      <c r="Q47" s="72">
        <v>1.3</v>
      </c>
      <c r="R47" s="72" t="str">
        <f>"#REF!-P36"</f>
        <v>#REF!-P36</v>
      </c>
    </row>
    <row r="48" spans="1:18" s="73" customFormat="1" ht="12" customHeight="1">
      <c r="A48" s="67"/>
      <c r="B48" s="155" t="s">
        <v>16</v>
      </c>
      <c r="C48" s="84">
        <f>SUM(C38:C47)</f>
        <v>30</v>
      </c>
      <c r="D48" s="84">
        <f>SUM(D38:D47)</f>
        <v>24</v>
      </c>
      <c r="E48" s="84">
        <v>4</v>
      </c>
      <c r="F48" s="84">
        <f aca="true" t="shared" si="17" ref="F48:M48">SUM(F38:F47)</f>
        <v>428</v>
      </c>
      <c r="G48" s="84">
        <f t="shared" si="17"/>
        <v>165</v>
      </c>
      <c r="H48" s="84">
        <f t="shared" si="17"/>
        <v>77</v>
      </c>
      <c r="I48" s="84">
        <f t="shared" si="17"/>
        <v>186</v>
      </c>
      <c r="J48" s="84">
        <f t="shared" si="17"/>
        <v>0</v>
      </c>
      <c r="K48" s="84">
        <f t="shared" si="17"/>
        <v>11</v>
      </c>
      <c r="L48" s="84">
        <f t="shared" si="17"/>
        <v>18</v>
      </c>
      <c r="M48" s="158">
        <f t="shared" si="17"/>
        <v>0</v>
      </c>
      <c r="N48" s="70"/>
      <c r="O48" s="70"/>
      <c r="P48" s="71"/>
      <c r="Q48" s="72"/>
      <c r="R48" s="72"/>
    </row>
    <row r="49" spans="1:18" s="73" customFormat="1" ht="12" customHeight="1">
      <c r="A49" s="67"/>
      <c r="B49" s="160" t="s">
        <v>24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34"/>
      <c r="M49" s="158"/>
      <c r="N49" s="70"/>
      <c r="O49" s="70"/>
      <c r="P49" s="71"/>
      <c r="Q49" s="72"/>
      <c r="R49" s="72"/>
    </row>
    <row r="50" spans="1:18" s="73" customFormat="1" ht="12" customHeight="1">
      <c r="A50" s="67" t="s">
        <v>259</v>
      </c>
      <c r="B50" s="68" t="s">
        <v>134</v>
      </c>
      <c r="C50" s="91">
        <v>2</v>
      </c>
      <c r="D50" s="91"/>
      <c r="E50" s="77" t="s">
        <v>14</v>
      </c>
      <c r="F50" s="78">
        <v>30</v>
      </c>
      <c r="G50" s="78">
        <v>0</v>
      </c>
      <c r="H50" s="78">
        <v>0</v>
      </c>
      <c r="I50" s="88">
        <v>30</v>
      </c>
      <c r="J50" s="78">
        <v>0</v>
      </c>
      <c r="K50" s="78">
        <f>ROUNDUP(G50/15,0)</f>
        <v>0</v>
      </c>
      <c r="L50" s="78">
        <v>1</v>
      </c>
      <c r="M50" s="146" t="str">
        <f aca="true" t="shared" si="18" ref="M50:M55">"#REF!/25"</f>
        <v>#REF!/25</v>
      </c>
      <c r="N50" s="70">
        <v>0</v>
      </c>
      <c r="O50" s="70">
        <f aca="true" t="shared" si="19" ref="O50:O56">IF(I50&gt;0,1,0)</f>
        <v>1</v>
      </c>
      <c r="P50" s="71" t="str">
        <f>"#REF!/E38"</f>
        <v>#REF!/E38</v>
      </c>
      <c r="Q50" s="72">
        <v>2.8</v>
      </c>
      <c r="R50" s="72" t="str">
        <f>"#REF!-P38"</f>
        <v>#REF!-P38</v>
      </c>
    </row>
    <row r="51" spans="1:18" s="73" customFormat="1" ht="12" customHeight="1">
      <c r="A51" s="67" t="s">
        <v>180</v>
      </c>
      <c r="B51" s="68" t="s">
        <v>46</v>
      </c>
      <c r="C51" s="91">
        <v>6</v>
      </c>
      <c r="D51" s="91">
        <v>6</v>
      </c>
      <c r="E51" s="77" t="s">
        <v>14</v>
      </c>
      <c r="F51" s="78">
        <f aca="true" t="shared" si="20" ref="F51:F58">G51+H51+I51+J51</f>
        <v>60</v>
      </c>
      <c r="G51" s="78">
        <v>30</v>
      </c>
      <c r="H51" s="78">
        <v>10</v>
      </c>
      <c r="I51" s="78">
        <v>20</v>
      </c>
      <c r="J51" s="78">
        <v>0</v>
      </c>
      <c r="K51" s="78">
        <v>2</v>
      </c>
      <c r="L51" s="78">
        <v>2</v>
      </c>
      <c r="M51" s="146" t="str">
        <f t="shared" si="18"/>
        <v>#REF!/25</v>
      </c>
      <c r="N51" s="70">
        <v>0</v>
      </c>
      <c r="O51" s="70">
        <f t="shared" si="19"/>
        <v>1</v>
      </c>
      <c r="P51" s="71" t="str">
        <f>"#REF!/E39"</f>
        <v>#REF!/E39</v>
      </c>
      <c r="Q51" s="72">
        <v>2.5</v>
      </c>
      <c r="R51" s="72" t="str">
        <f>"#REF!-P39"</f>
        <v>#REF!-P39</v>
      </c>
    </row>
    <row r="52" spans="1:18" s="73" customFormat="1" ht="12" customHeight="1">
      <c r="A52" s="67" t="s">
        <v>181</v>
      </c>
      <c r="B52" s="68" t="s">
        <v>40</v>
      </c>
      <c r="C52" s="91">
        <v>3</v>
      </c>
      <c r="D52" s="91">
        <v>3</v>
      </c>
      <c r="E52" s="77" t="s">
        <v>14</v>
      </c>
      <c r="F52" s="78">
        <f t="shared" si="20"/>
        <v>45</v>
      </c>
      <c r="G52" s="78">
        <v>15</v>
      </c>
      <c r="H52" s="78">
        <v>10</v>
      </c>
      <c r="I52" s="78">
        <v>20</v>
      </c>
      <c r="J52" s="78">
        <v>0</v>
      </c>
      <c r="K52" s="78">
        <f>ROUNDUP(G52/15,0)</f>
        <v>1</v>
      </c>
      <c r="L52" s="78">
        <f>ROUNDUP((H52+I52+J52)/15,0)</f>
        <v>2</v>
      </c>
      <c r="M52" s="146" t="str">
        <f t="shared" si="18"/>
        <v>#REF!/25</v>
      </c>
      <c r="N52" s="70">
        <v>0</v>
      </c>
      <c r="O52" s="70">
        <f t="shared" si="19"/>
        <v>1</v>
      </c>
      <c r="P52" s="71" t="str">
        <f>"#REF!/E40"</f>
        <v>#REF!/E40</v>
      </c>
      <c r="Q52" s="72">
        <v>2.6</v>
      </c>
      <c r="R52" s="72" t="str">
        <f>"#REF!-P40"</f>
        <v>#REF!-P40</v>
      </c>
    </row>
    <row r="53" spans="1:18" s="73" customFormat="1" ht="12" customHeight="1">
      <c r="A53" s="67" t="s">
        <v>182</v>
      </c>
      <c r="B53" s="68" t="s">
        <v>41</v>
      </c>
      <c r="C53" s="91">
        <v>3</v>
      </c>
      <c r="D53" s="91">
        <v>3</v>
      </c>
      <c r="E53" s="77" t="s">
        <v>14</v>
      </c>
      <c r="F53" s="78">
        <f t="shared" si="20"/>
        <v>45</v>
      </c>
      <c r="G53" s="78">
        <v>15</v>
      </c>
      <c r="H53" s="78">
        <v>10</v>
      </c>
      <c r="I53" s="78">
        <v>20</v>
      </c>
      <c r="J53" s="78">
        <v>0</v>
      </c>
      <c r="K53" s="78">
        <f>ROUNDUP(G53/15,0)</f>
        <v>1</v>
      </c>
      <c r="L53" s="78">
        <f>ROUNDUP((H53+I53+J53)/15,0)</f>
        <v>2</v>
      </c>
      <c r="M53" s="146" t="str">
        <f t="shared" si="18"/>
        <v>#REF!/25</v>
      </c>
      <c r="N53" s="70">
        <v>0</v>
      </c>
      <c r="O53" s="70">
        <f t="shared" si="19"/>
        <v>1</v>
      </c>
      <c r="P53" s="71" t="str">
        <f>"#REF!/E41"</f>
        <v>#REF!/E41</v>
      </c>
      <c r="Q53" s="72">
        <f>F53/25</f>
        <v>1.8</v>
      </c>
      <c r="R53" s="72" t="str">
        <f>"#REF!-P41"</f>
        <v>#REF!-P41</v>
      </c>
    </row>
    <row r="54" spans="1:18" s="73" customFormat="1" ht="12" customHeight="1">
      <c r="A54" s="67" t="s">
        <v>183</v>
      </c>
      <c r="B54" s="68" t="s">
        <v>42</v>
      </c>
      <c r="C54" s="91">
        <v>3</v>
      </c>
      <c r="D54" s="91">
        <v>3</v>
      </c>
      <c r="E54" s="77" t="s">
        <v>15</v>
      </c>
      <c r="F54" s="78">
        <f t="shared" si="20"/>
        <v>45</v>
      </c>
      <c r="G54" s="78">
        <v>15</v>
      </c>
      <c r="H54" s="78">
        <v>10</v>
      </c>
      <c r="I54" s="78">
        <v>20</v>
      </c>
      <c r="J54" s="78">
        <v>0</v>
      </c>
      <c r="K54" s="78">
        <f>ROUNDUP(G54/15,0)</f>
        <v>1</v>
      </c>
      <c r="L54" s="78">
        <f>ROUNDUP((H54+I54+J54)/15,0)</f>
        <v>2</v>
      </c>
      <c r="M54" s="146" t="str">
        <f t="shared" si="18"/>
        <v>#REF!/25</v>
      </c>
      <c r="N54" s="70">
        <v>0</v>
      </c>
      <c r="O54" s="70">
        <f t="shared" si="19"/>
        <v>1</v>
      </c>
      <c r="P54" s="71" t="str">
        <f>"#REF!/E42"</f>
        <v>#REF!/E42</v>
      </c>
      <c r="Q54" s="72">
        <f>F54/25</f>
        <v>1.8</v>
      </c>
      <c r="R54" s="72" t="str">
        <f>"#REF!-P42"</f>
        <v>#REF!-P42</v>
      </c>
    </row>
    <row r="55" spans="1:18" s="73" customFormat="1" ht="12" customHeight="1">
      <c r="A55" s="67" t="s">
        <v>184</v>
      </c>
      <c r="B55" s="68" t="s">
        <v>43</v>
      </c>
      <c r="C55" s="91">
        <v>2</v>
      </c>
      <c r="D55" s="91">
        <v>2</v>
      </c>
      <c r="E55" s="77" t="s">
        <v>15</v>
      </c>
      <c r="F55" s="78">
        <f t="shared" si="20"/>
        <v>30</v>
      </c>
      <c r="G55" s="78">
        <v>15</v>
      </c>
      <c r="H55" s="78">
        <v>5</v>
      </c>
      <c r="I55" s="78">
        <v>10</v>
      </c>
      <c r="J55" s="78">
        <v>0</v>
      </c>
      <c r="K55" s="78">
        <f>ROUNDUP(G55/15,0)</f>
        <v>1</v>
      </c>
      <c r="L55" s="78">
        <f>ROUNDUP((H55+I55+J55)/15,0)</f>
        <v>1</v>
      </c>
      <c r="M55" s="146" t="str">
        <f t="shared" si="18"/>
        <v>#REF!/25</v>
      </c>
      <c r="N55" s="70">
        <v>1</v>
      </c>
      <c r="O55" s="70">
        <f t="shared" si="19"/>
        <v>1</v>
      </c>
      <c r="P55" s="71" t="str">
        <f>"#REF!/E43"</f>
        <v>#REF!/E43</v>
      </c>
      <c r="Q55" s="72">
        <f>F55/25</f>
        <v>1.2</v>
      </c>
      <c r="R55" s="72" t="str">
        <f>"#REF!-P43"</f>
        <v>#REF!-P43</v>
      </c>
    </row>
    <row r="56" spans="1:18" s="73" customFormat="1" ht="12" customHeight="1">
      <c r="A56" s="67" t="s">
        <v>186</v>
      </c>
      <c r="B56" s="68" t="s">
        <v>97</v>
      </c>
      <c r="C56" s="91">
        <v>1</v>
      </c>
      <c r="D56" s="91">
        <v>1</v>
      </c>
      <c r="E56" s="77" t="s">
        <v>15</v>
      </c>
      <c r="F56" s="78">
        <f t="shared" si="20"/>
        <v>15</v>
      </c>
      <c r="G56" s="78">
        <v>0</v>
      </c>
      <c r="H56" s="77">
        <v>5</v>
      </c>
      <c r="I56" s="77">
        <v>10</v>
      </c>
      <c r="J56" s="78">
        <v>0</v>
      </c>
      <c r="K56" s="78">
        <f>ROUNDUP(G56/15,0)</f>
        <v>0</v>
      </c>
      <c r="L56" s="78">
        <f>ROUNDUP((H56+I56+J56)/15,0)</f>
        <v>1</v>
      </c>
      <c r="M56" s="146"/>
      <c r="N56" s="70"/>
      <c r="O56" s="70">
        <f t="shared" si="19"/>
        <v>1</v>
      </c>
      <c r="P56" s="71"/>
      <c r="Q56" s="72"/>
      <c r="R56" s="72"/>
    </row>
    <row r="57" spans="1:18" s="73" customFormat="1" ht="12" customHeight="1">
      <c r="A57" s="67" t="s">
        <v>187</v>
      </c>
      <c r="B57" s="68" t="s">
        <v>98</v>
      </c>
      <c r="C57" s="91">
        <v>1</v>
      </c>
      <c r="D57" s="91">
        <v>1</v>
      </c>
      <c r="E57" s="77" t="s">
        <v>15</v>
      </c>
      <c r="F57" s="78">
        <f t="shared" si="20"/>
        <v>15</v>
      </c>
      <c r="G57" s="78">
        <v>0</v>
      </c>
      <c r="H57" s="77">
        <v>5</v>
      </c>
      <c r="I57" s="77">
        <v>10</v>
      </c>
      <c r="J57" s="78">
        <v>0</v>
      </c>
      <c r="K57" s="78">
        <v>0</v>
      </c>
      <c r="L57" s="78">
        <v>1</v>
      </c>
      <c r="M57" s="146" t="str">
        <f>"#REF!/25"</f>
        <v>#REF!/25</v>
      </c>
      <c r="N57" s="70">
        <v>1</v>
      </c>
      <c r="O57" s="70">
        <f>IF(I57&gt;0,1,0)</f>
        <v>1</v>
      </c>
      <c r="P57" s="71" t="str">
        <f>"#REF!/E45"</f>
        <v>#REF!/E45</v>
      </c>
      <c r="Q57" s="72">
        <f>F57/25</f>
        <v>0.6</v>
      </c>
      <c r="R57" s="72" t="str">
        <f>"#REF!-P45"</f>
        <v>#REF!-P45</v>
      </c>
    </row>
    <row r="58" spans="1:18" s="73" customFormat="1" ht="12" customHeight="1">
      <c r="A58" s="67" t="s">
        <v>188</v>
      </c>
      <c r="B58" s="68" t="s">
        <v>81</v>
      </c>
      <c r="C58" s="91">
        <v>6</v>
      </c>
      <c r="D58" s="91">
        <v>6</v>
      </c>
      <c r="E58" s="77" t="s">
        <v>15</v>
      </c>
      <c r="F58" s="78">
        <f t="shared" si="20"/>
        <v>75</v>
      </c>
      <c r="G58" s="78">
        <v>30</v>
      </c>
      <c r="H58" s="78">
        <v>15</v>
      </c>
      <c r="I58" s="88">
        <v>30</v>
      </c>
      <c r="J58" s="78">
        <v>0</v>
      </c>
      <c r="K58" s="78">
        <v>2</v>
      </c>
      <c r="L58" s="78">
        <v>3</v>
      </c>
      <c r="M58" s="146"/>
      <c r="N58" s="70"/>
      <c r="O58" s="70">
        <f>IF(I58&gt;0,1,0)</f>
        <v>1</v>
      </c>
      <c r="P58" s="71"/>
      <c r="Q58" s="72">
        <f>F58/25</f>
        <v>3</v>
      </c>
      <c r="R58" s="72"/>
    </row>
    <row r="59" spans="1:18" s="73" customFormat="1" ht="12" customHeight="1">
      <c r="A59" s="67" t="s">
        <v>224</v>
      </c>
      <c r="B59" s="68" t="s">
        <v>94</v>
      </c>
      <c r="C59" s="91">
        <v>3</v>
      </c>
      <c r="D59" s="91">
        <v>3</v>
      </c>
      <c r="E59" s="77" t="s">
        <v>15</v>
      </c>
      <c r="F59" s="78">
        <v>80</v>
      </c>
      <c r="G59" s="78">
        <v>0</v>
      </c>
      <c r="H59" s="78">
        <v>0</v>
      </c>
      <c r="I59" s="88">
        <v>0</v>
      </c>
      <c r="J59" s="78">
        <v>0</v>
      </c>
      <c r="K59" s="78">
        <v>0</v>
      </c>
      <c r="L59" s="78">
        <v>0</v>
      </c>
      <c r="M59" s="146"/>
      <c r="N59" s="70"/>
      <c r="O59" s="70">
        <f>IF(I59&gt;0,1,0)</f>
        <v>0</v>
      </c>
      <c r="P59" s="71"/>
      <c r="Q59" s="72">
        <f>F59/25</f>
        <v>3.2</v>
      </c>
      <c r="R59" s="72"/>
    </row>
    <row r="60" spans="1:18" s="75" customFormat="1" ht="12" customHeight="1">
      <c r="A60" s="67"/>
      <c r="B60" s="155" t="s">
        <v>16</v>
      </c>
      <c r="C60" s="84">
        <f>SUM(C50:C59)</f>
        <v>30</v>
      </c>
      <c r="D60" s="84">
        <f>SUM(D50:D59)</f>
        <v>28</v>
      </c>
      <c r="E60" s="84">
        <v>4</v>
      </c>
      <c r="F60" s="84">
        <f aca="true" t="shared" si="21" ref="F60:L60">SUM(F50:F59)</f>
        <v>440</v>
      </c>
      <c r="G60" s="84">
        <f t="shared" si="21"/>
        <v>120</v>
      </c>
      <c r="H60" s="84">
        <f t="shared" si="21"/>
        <v>70</v>
      </c>
      <c r="I60" s="84">
        <f t="shared" si="21"/>
        <v>170</v>
      </c>
      <c r="J60" s="84">
        <f t="shared" si="21"/>
        <v>0</v>
      </c>
      <c r="K60" s="84">
        <f t="shared" si="21"/>
        <v>8</v>
      </c>
      <c r="L60" s="84">
        <f t="shared" si="21"/>
        <v>15</v>
      </c>
      <c r="M60" s="84">
        <f aca="true" t="shared" si="22" ref="M60:R60">SUM(M50:M73)</f>
        <v>0</v>
      </c>
      <c r="N60" s="84">
        <f t="shared" si="22"/>
        <v>6</v>
      </c>
      <c r="O60" s="84">
        <f t="shared" si="22"/>
        <v>21</v>
      </c>
      <c r="P60" s="84">
        <f t="shared" si="22"/>
        <v>0</v>
      </c>
      <c r="Q60" s="84">
        <f t="shared" si="22"/>
        <v>60.300000000000004</v>
      </c>
      <c r="R60" s="84">
        <f t="shared" si="22"/>
        <v>0</v>
      </c>
    </row>
    <row r="61" spans="1:18" s="73" customFormat="1" ht="12" customHeight="1">
      <c r="A61" s="67"/>
      <c r="B61" s="93" t="s">
        <v>17</v>
      </c>
      <c r="C61" s="94">
        <f aca="true" t="shared" si="23" ref="C61:J61">C19+C36+C48+C60</f>
        <v>124</v>
      </c>
      <c r="D61" s="94"/>
      <c r="E61" s="84">
        <f t="shared" si="23"/>
        <v>15</v>
      </c>
      <c r="F61" s="84">
        <f t="shared" si="23"/>
        <v>1790</v>
      </c>
      <c r="G61" s="84">
        <f t="shared" si="23"/>
        <v>670</v>
      </c>
      <c r="H61" s="84">
        <f t="shared" si="23"/>
        <v>329</v>
      </c>
      <c r="I61" s="84">
        <f t="shared" si="23"/>
        <v>711</v>
      </c>
      <c r="J61" s="84">
        <f t="shared" si="23"/>
        <v>0</v>
      </c>
      <c r="K61" s="84"/>
      <c r="L61" s="84"/>
      <c r="M61" s="161" t="str">
        <f>"#REF!/25"</f>
        <v>#REF!/25</v>
      </c>
      <c r="N61" s="70"/>
      <c r="O61" s="70"/>
      <c r="Q61" s="72"/>
      <c r="R61" s="72"/>
    </row>
    <row r="62" spans="1:18" s="99" customFormat="1" ht="13.5">
      <c r="A62" s="95"/>
      <c r="B62" s="96" t="s">
        <v>18</v>
      </c>
      <c r="C62" s="162"/>
      <c r="D62" s="162"/>
      <c r="E62" s="163"/>
      <c r="F62" s="164"/>
      <c r="G62" s="97">
        <f>(G61/F61)*100</f>
        <v>37.43016759776536</v>
      </c>
      <c r="H62" s="97">
        <f>(H61/F61)*100</f>
        <v>18.379888268156424</v>
      </c>
      <c r="I62" s="97">
        <f>(I61/F61)*100</f>
        <v>39.720670391061454</v>
      </c>
      <c r="J62" s="97">
        <f>(J61/F61)*100</f>
        <v>0</v>
      </c>
      <c r="K62" s="97"/>
      <c r="L62" s="97"/>
      <c r="M62" s="165"/>
      <c r="N62" s="98"/>
      <c r="O62" s="98"/>
      <c r="Q62" s="98"/>
      <c r="R62" s="98"/>
    </row>
    <row r="63" spans="1:18" s="109" customFormat="1" ht="75" customHeight="1">
      <c r="A63" s="100"/>
      <c r="B63" s="101" t="s">
        <v>115</v>
      </c>
      <c r="C63" s="102" t="s">
        <v>0</v>
      </c>
      <c r="D63" s="103"/>
      <c r="E63" s="104" t="s">
        <v>1</v>
      </c>
      <c r="F63" s="104" t="s">
        <v>2</v>
      </c>
      <c r="G63" s="105" t="s">
        <v>3</v>
      </c>
      <c r="H63" s="106" t="s">
        <v>4</v>
      </c>
      <c r="I63" s="106" t="s">
        <v>5</v>
      </c>
      <c r="J63" s="107" t="s">
        <v>6</v>
      </c>
      <c r="K63" s="105" t="s">
        <v>7</v>
      </c>
      <c r="L63" s="105" t="s">
        <v>8</v>
      </c>
      <c r="M63" s="72"/>
      <c r="N63" s="108"/>
      <c r="O63" s="108"/>
      <c r="Q63" s="108"/>
      <c r="R63" s="108"/>
    </row>
    <row r="64" spans="1:18" s="109" customFormat="1" ht="14.25" customHeight="1">
      <c r="A64" s="100"/>
      <c r="B64" s="188" t="s">
        <v>25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9"/>
      <c r="M64" s="72"/>
      <c r="N64" s="108"/>
      <c r="O64" s="108"/>
      <c r="Q64" s="108"/>
      <c r="R64" s="108"/>
    </row>
    <row r="65" spans="1:18" s="109" customFormat="1" ht="12" customHeight="1">
      <c r="A65" s="67" t="s">
        <v>189</v>
      </c>
      <c r="B65" s="68" t="s">
        <v>133</v>
      </c>
      <c r="C65" s="91">
        <v>7</v>
      </c>
      <c r="D65" s="91">
        <v>7</v>
      </c>
      <c r="E65" s="77" t="s">
        <v>14</v>
      </c>
      <c r="F65" s="78">
        <f>G65+H65+I65+J65</f>
        <v>75</v>
      </c>
      <c r="G65" s="78">
        <v>30</v>
      </c>
      <c r="H65" s="78">
        <v>10</v>
      </c>
      <c r="I65" s="88">
        <v>35</v>
      </c>
      <c r="J65" s="78">
        <v>0</v>
      </c>
      <c r="K65" s="78">
        <f>ROUNDUP(G65/15,0)</f>
        <v>2</v>
      </c>
      <c r="L65" s="78">
        <f>ROUNDUP((H65+I65+J65)/15,0)</f>
        <v>3</v>
      </c>
      <c r="M65" s="72"/>
      <c r="N65" s="108"/>
      <c r="O65" s="108"/>
      <c r="Q65" s="108"/>
      <c r="R65" s="108"/>
    </row>
    <row r="66" spans="1:18" s="109" customFormat="1" ht="12" customHeight="1">
      <c r="A66" s="67" t="s">
        <v>190</v>
      </c>
      <c r="B66" s="68" t="s">
        <v>47</v>
      </c>
      <c r="C66" s="91">
        <v>2</v>
      </c>
      <c r="D66" s="91">
        <v>2</v>
      </c>
      <c r="E66" s="77" t="s">
        <v>15</v>
      </c>
      <c r="F66" s="78">
        <f aca="true" t="shared" si="24" ref="F66:F72">G66+H66+I66+J66</f>
        <v>30</v>
      </c>
      <c r="G66" s="78">
        <v>15</v>
      </c>
      <c r="H66" s="78">
        <v>5</v>
      </c>
      <c r="I66" s="88">
        <v>10</v>
      </c>
      <c r="J66" s="78">
        <v>0</v>
      </c>
      <c r="K66" s="78">
        <f aca="true" t="shared" si="25" ref="K66:K72">ROUNDUP(G66/15,0)</f>
        <v>1</v>
      </c>
      <c r="L66" s="78">
        <f aca="true" t="shared" si="26" ref="L66:L72">ROUNDUP((H66+I66+J66)/15,0)</f>
        <v>1</v>
      </c>
      <c r="M66" s="72"/>
      <c r="N66" s="108"/>
      <c r="O66" s="108"/>
      <c r="Q66" s="108"/>
      <c r="R66" s="108"/>
    </row>
    <row r="67" spans="1:18" s="109" customFormat="1" ht="12" customHeight="1">
      <c r="A67" s="67" t="s">
        <v>194</v>
      </c>
      <c r="B67" s="68" t="s">
        <v>48</v>
      </c>
      <c r="C67" s="91">
        <v>2</v>
      </c>
      <c r="D67" s="91">
        <v>2</v>
      </c>
      <c r="E67" s="77" t="s">
        <v>15</v>
      </c>
      <c r="F67" s="78">
        <f t="shared" si="24"/>
        <v>30</v>
      </c>
      <c r="G67" s="78">
        <v>15</v>
      </c>
      <c r="H67" s="78">
        <v>5</v>
      </c>
      <c r="I67" s="88">
        <v>10</v>
      </c>
      <c r="J67" s="78">
        <v>0</v>
      </c>
      <c r="K67" s="78">
        <f t="shared" si="25"/>
        <v>1</v>
      </c>
      <c r="L67" s="78">
        <f t="shared" si="26"/>
        <v>1</v>
      </c>
      <c r="M67" s="72"/>
      <c r="N67" s="108"/>
      <c r="O67" s="108"/>
      <c r="Q67" s="108"/>
      <c r="R67" s="108"/>
    </row>
    <row r="68" spans="1:18" s="109" customFormat="1" ht="12" customHeight="1">
      <c r="A68" s="67" t="s">
        <v>195</v>
      </c>
      <c r="B68" s="68" t="s">
        <v>99</v>
      </c>
      <c r="C68" s="91">
        <v>1</v>
      </c>
      <c r="D68" s="91"/>
      <c r="E68" s="77" t="s">
        <v>15</v>
      </c>
      <c r="F68" s="78">
        <f t="shared" si="24"/>
        <v>15</v>
      </c>
      <c r="G68" s="77">
        <v>15</v>
      </c>
      <c r="H68" s="77">
        <v>0</v>
      </c>
      <c r="I68" s="77">
        <v>0</v>
      </c>
      <c r="J68" s="78">
        <v>0</v>
      </c>
      <c r="K68" s="78">
        <f t="shared" si="25"/>
        <v>1</v>
      </c>
      <c r="L68" s="78">
        <f t="shared" si="26"/>
        <v>0</v>
      </c>
      <c r="M68" s="72"/>
      <c r="N68" s="108"/>
      <c r="O68" s="108"/>
      <c r="Q68" s="108"/>
      <c r="R68" s="108"/>
    </row>
    <row r="69" spans="1:18" s="109" customFormat="1" ht="12" customHeight="1">
      <c r="A69" s="67" t="s">
        <v>196</v>
      </c>
      <c r="B69" s="68" t="s">
        <v>100</v>
      </c>
      <c r="C69" s="91">
        <v>1</v>
      </c>
      <c r="D69" s="91"/>
      <c r="E69" s="77" t="s">
        <v>15</v>
      </c>
      <c r="F69" s="78">
        <f>G69+H69+I69+J69</f>
        <v>15</v>
      </c>
      <c r="G69" s="77">
        <v>15</v>
      </c>
      <c r="H69" s="77">
        <v>0</v>
      </c>
      <c r="I69" s="77">
        <v>0</v>
      </c>
      <c r="J69" s="78">
        <v>0</v>
      </c>
      <c r="K69" s="78">
        <f>ROUNDUP(G69/15,0)</f>
        <v>1</v>
      </c>
      <c r="L69" s="78">
        <f>ROUNDUP((H69+I69+J69)/15,0)</f>
        <v>0</v>
      </c>
      <c r="M69" s="72"/>
      <c r="N69" s="108"/>
      <c r="O69" s="108"/>
      <c r="Q69" s="108"/>
      <c r="R69" s="108"/>
    </row>
    <row r="70" spans="1:18" s="109" customFormat="1" ht="12" customHeight="1">
      <c r="A70" s="67" t="s">
        <v>266</v>
      </c>
      <c r="B70" s="68" t="s">
        <v>112</v>
      </c>
      <c r="C70" s="91">
        <v>6</v>
      </c>
      <c r="D70" s="91">
        <v>6</v>
      </c>
      <c r="E70" s="77" t="s">
        <v>15</v>
      </c>
      <c r="F70" s="78">
        <f t="shared" si="24"/>
        <v>50</v>
      </c>
      <c r="G70" s="78">
        <v>20</v>
      </c>
      <c r="H70" s="78">
        <v>5</v>
      </c>
      <c r="I70" s="78">
        <v>25</v>
      </c>
      <c r="J70" s="78">
        <v>0</v>
      </c>
      <c r="K70" s="78">
        <f t="shared" si="25"/>
        <v>2</v>
      </c>
      <c r="L70" s="78">
        <f t="shared" si="26"/>
        <v>2</v>
      </c>
      <c r="M70" s="72"/>
      <c r="N70" s="108"/>
      <c r="O70" s="108"/>
      <c r="Q70" s="108"/>
      <c r="R70" s="108"/>
    </row>
    <row r="71" spans="1:18" s="109" customFormat="1" ht="12" customHeight="1">
      <c r="A71" s="67" t="s">
        <v>193</v>
      </c>
      <c r="B71" s="68" t="s">
        <v>70</v>
      </c>
      <c r="C71" s="91">
        <v>6</v>
      </c>
      <c r="D71" s="91">
        <v>6</v>
      </c>
      <c r="E71" s="77" t="s">
        <v>15</v>
      </c>
      <c r="F71" s="78">
        <f t="shared" si="24"/>
        <v>60</v>
      </c>
      <c r="G71" s="78">
        <v>30</v>
      </c>
      <c r="H71" s="78">
        <v>5</v>
      </c>
      <c r="I71" s="78">
        <v>25</v>
      </c>
      <c r="J71" s="78">
        <v>0</v>
      </c>
      <c r="K71" s="78">
        <f t="shared" si="25"/>
        <v>2</v>
      </c>
      <c r="L71" s="78">
        <f t="shared" si="26"/>
        <v>2</v>
      </c>
      <c r="M71" s="72"/>
      <c r="N71" s="108"/>
      <c r="O71" s="108"/>
      <c r="Q71" s="108"/>
      <c r="R71" s="108"/>
    </row>
    <row r="72" spans="1:18" ht="13.5">
      <c r="A72" s="67" t="s">
        <v>192</v>
      </c>
      <c r="B72" s="68" t="s">
        <v>64</v>
      </c>
      <c r="C72" s="91">
        <v>5</v>
      </c>
      <c r="D72" s="91">
        <v>5</v>
      </c>
      <c r="E72" s="77" t="s">
        <v>15</v>
      </c>
      <c r="F72" s="78">
        <f t="shared" si="24"/>
        <v>45</v>
      </c>
      <c r="G72" s="78">
        <v>15</v>
      </c>
      <c r="H72" s="78">
        <v>10</v>
      </c>
      <c r="I72" s="78">
        <v>20</v>
      </c>
      <c r="J72" s="78">
        <v>0</v>
      </c>
      <c r="K72" s="78">
        <f t="shared" si="25"/>
        <v>1</v>
      </c>
      <c r="L72" s="78">
        <f t="shared" si="26"/>
        <v>2</v>
      </c>
      <c r="M72" s="115"/>
      <c r="N72" s="115"/>
      <c r="O72" s="115"/>
      <c r="P72" s="116"/>
      <c r="Q72" s="115"/>
      <c r="R72" s="115"/>
    </row>
    <row r="73" spans="1:18" s="73" customFormat="1" ht="12" customHeight="1">
      <c r="A73" s="67" t="s">
        <v>191</v>
      </c>
      <c r="B73" s="68" t="s">
        <v>147</v>
      </c>
      <c r="C73" s="91">
        <v>1</v>
      </c>
      <c r="D73" s="91"/>
      <c r="E73" s="77" t="s">
        <v>15</v>
      </c>
      <c r="F73" s="78">
        <v>15</v>
      </c>
      <c r="G73" s="78">
        <v>0</v>
      </c>
      <c r="H73" s="78">
        <v>15</v>
      </c>
      <c r="I73" s="88">
        <v>0</v>
      </c>
      <c r="J73" s="78">
        <v>0</v>
      </c>
      <c r="K73" s="78">
        <v>0</v>
      </c>
      <c r="L73" s="78">
        <v>0</v>
      </c>
      <c r="M73" s="146"/>
      <c r="N73" s="70"/>
      <c r="O73" s="70"/>
      <c r="P73" s="71"/>
      <c r="Q73" s="72">
        <f>F73/25</f>
        <v>0.6</v>
      </c>
      <c r="R73" s="72"/>
    </row>
    <row r="74" spans="1:18" s="109" customFormat="1" ht="12" customHeight="1">
      <c r="A74" s="100"/>
      <c r="B74" s="155" t="s">
        <v>16</v>
      </c>
      <c r="C74" s="84">
        <f>SUM(C65:C73)</f>
        <v>31</v>
      </c>
      <c r="D74" s="84">
        <f>SUM(D65:D73)</f>
        <v>28</v>
      </c>
      <c r="E74" s="84">
        <v>1</v>
      </c>
      <c r="F74" s="84">
        <f aca="true" t="shared" si="27" ref="F74:L74">SUM(F65:F73)</f>
        <v>335</v>
      </c>
      <c r="G74" s="84">
        <f t="shared" si="27"/>
        <v>155</v>
      </c>
      <c r="H74" s="84">
        <f t="shared" si="27"/>
        <v>55</v>
      </c>
      <c r="I74" s="84">
        <f t="shared" si="27"/>
        <v>125</v>
      </c>
      <c r="J74" s="84">
        <f t="shared" si="27"/>
        <v>0</v>
      </c>
      <c r="K74" s="84">
        <f t="shared" si="27"/>
        <v>11</v>
      </c>
      <c r="L74" s="84">
        <f t="shared" si="27"/>
        <v>11</v>
      </c>
      <c r="M74" s="72"/>
      <c r="N74" s="108"/>
      <c r="O74" s="108"/>
      <c r="Q74" s="108"/>
      <c r="R74" s="108"/>
    </row>
    <row r="75" spans="1:18" s="109" customFormat="1" ht="12" customHeight="1">
      <c r="A75" s="100"/>
      <c r="B75" s="188" t="s">
        <v>26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4"/>
      <c r="M75" s="72"/>
      <c r="N75" s="108"/>
      <c r="O75" s="108"/>
      <c r="Q75" s="108"/>
      <c r="R75" s="108"/>
    </row>
    <row r="76" spans="1:18" s="109" customFormat="1" ht="12" customHeight="1">
      <c r="A76" s="67" t="s">
        <v>198</v>
      </c>
      <c r="B76" s="166" t="s">
        <v>63</v>
      </c>
      <c r="C76" s="167">
        <v>5</v>
      </c>
      <c r="D76" s="167">
        <v>5</v>
      </c>
      <c r="E76" s="167" t="s">
        <v>14</v>
      </c>
      <c r="F76" s="167">
        <f>G76+H76+I76+J76</f>
        <v>45</v>
      </c>
      <c r="G76" s="167">
        <v>15</v>
      </c>
      <c r="H76" s="167">
        <v>5</v>
      </c>
      <c r="I76" s="167">
        <v>25</v>
      </c>
      <c r="J76" s="167">
        <v>0</v>
      </c>
      <c r="K76" s="167">
        <f>ROUNDUP(G76/15,0)</f>
        <v>1</v>
      </c>
      <c r="L76" s="167">
        <f>ROUNDUP((H76+I76+J76)/15,0)</f>
        <v>2</v>
      </c>
      <c r="M76" s="72"/>
      <c r="N76" s="108"/>
      <c r="O76" s="108"/>
      <c r="Q76" s="108"/>
      <c r="R76" s="108"/>
    </row>
    <row r="77" spans="1:18" s="109" customFormat="1" ht="12" customHeight="1">
      <c r="A77" s="67" t="s">
        <v>199</v>
      </c>
      <c r="B77" s="166" t="s">
        <v>71</v>
      </c>
      <c r="C77" s="167">
        <v>5</v>
      </c>
      <c r="D77" s="167">
        <v>5</v>
      </c>
      <c r="E77" s="167" t="s">
        <v>14</v>
      </c>
      <c r="F77" s="167">
        <f aca="true" t="shared" si="28" ref="F77:F83">G77+H77+I77+J77</f>
        <v>60</v>
      </c>
      <c r="G77" s="167">
        <v>30</v>
      </c>
      <c r="H77" s="167">
        <v>5</v>
      </c>
      <c r="I77" s="167">
        <v>25</v>
      </c>
      <c r="J77" s="167">
        <v>0</v>
      </c>
      <c r="K77" s="167">
        <f aca="true" t="shared" si="29" ref="K77:K83">ROUNDUP(G77/15,0)</f>
        <v>2</v>
      </c>
      <c r="L77" s="167">
        <f aca="true" t="shared" si="30" ref="L77:L83">ROUNDUP((H77+I77+J77)/15,0)</f>
        <v>2</v>
      </c>
      <c r="M77" s="72"/>
      <c r="N77" s="108"/>
      <c r="O77" s="108"/>
      <c r="Q77" s="108"/>
      <c r="R77" s="108"/>
    </row>
    <row r="78" spans="1:18" s="109" customFormat="1" ht="12" customHeight="1">
      <c r="A78" s="67" t="s">
        <v>197</v>
      </c>
      <c r="B78" s="166" t="s">
        <v>65</v>
      </c>
      <c r="C78" s="167">
        <v>5</v>
      </c>
      <c r="D78" s="167">
        <v>5</v>
      </c>
      <c r="E78" s="167" t="s">
        <v>14</v>
      </c>
      <c r="F78" s="167">
        <f t="shared" si="28"/>
        <v>60</v>
      </c>
      <c r="G78" s="167">
        <v>30</v>
      </c>
      <c r="H78" s="167">
        <v>10</v>
      </c>
      <c r="I78" s="167">
        <v>20</v>
      </c>
      <c r="J78" s="167">
        <v>0</v>
      </c>
      <c r="K78" s="167">
        <f t="shared" si="29"/>
        <v>2</v>
      </c>
      <c r="L78" s="167">
        <f t="shared" si="30"/>
        <v>2</v>
      </c>
      <c r="M78" s="72"/>
      <c r="N78" s="108"/>
      <c r="O78" s="108"/>
      <c r="Q78" s="108"/>
      <c r="R78" s="108"/>
    </row>
    <row r="79" spans="1:18" s="110" customFormat="1" ht="12" customHeight="1">
      <c r="A79" s="67" t="s">
        <v>260</v>
      </c>
      <c r="B79" s="68" t="s">
        <v>49</v>
      </c>
      <c r="C79" s="168">
        <v>2</v>
      </c>
      <c r="D79" s="168">
        <v>2</v>
      </c>
      <c r="E79" s="169" t="s">
        <v>14</v>
      </c>
      <c r="F79" s="167">
        <f t="shared" si="28"/>
        <v>30</v>
      </c>
      <c r="G79" s="154">
        <v>15</v>
      </c>
      <c r="H79" s="154">
        <v>5</v>
      </c>
      <c r="I79" s="170">
        <v>10</v>
      </c>
      <c r="J79" s="154">
        <v>0</v>
      </c>
      <c r="K79" s="167">
        <f t="shared" si="29"/>
        <v>1</v>
      </c>
      <c r="L79" s="167">
        <f t="shared" si="30"/>
        <v>1</v>
      </c>
      <c r="M79" s="108"/>
      <c r="N79" s="108"/>
      <c r="O79" s="108"/>
      <c r="P79" s="109"/>
      <c r="Q79" s="108"/>
      <c r="R79" s="108"/>
    </row>
    <row r="80" spans="1:18" s="109" customFormat="1" ht="12" customHeight="1">
      <c r="A80" s="67" t="s">
        <v>200</v>
      </c>
      <c r="B80" s="68" t="s">
        <v>50</v>
      </c>
      <c r="C80" s="91">
        <v>3</v>
      </c>
      <c r="D80" s="91">
        <v>3</v>
      </c>
      <c r="E80" s="77" t="s">
        <v>14</v>
      </c>
      <c r="F80" s="167">
        <f t="shared" si="28"/>
        <v>45</v>
      </c>
      <c r="G80" s="78">
        <v>15</v>
      </c>
      <c r="H80" s="167">
        <v>5</v>
      </c>
      <c r="I80" s="167">
        <v>25</v>
      </c>
      <c r="J80" s="78">
        <v>0</v>
      </c>
      <c r="K80" s="167">
        <f t="shared" si="29"/>
        <v>1</v>
      </c>
      <c r="L80" s="167">
        <f t="shared" si="30"/>
        <v>2</v>
      </c>
      <c r="M80" s="72"/>
      <c r="N80" s="108"/>
      <c r="O80" s="108"/>
      <c r="Q80" s="108"/>
      <c r="R80" s="108"/>
    </row>
    <row r="81" spans="1:18" s="110" customFormat="1" ht="12" customHeight="1">
      <c r="A81" s="67" t="s">
        <v>201</v>
      </c>
      <c r="B81" s="68" t="s">
        <v>52</v>
      </c>
      <c r="C81" s="91">
        <v>2</v>
      </c>
      <c r="D81" s="91">
        <v>2</v>
      </c>
      <c r="E81" s="77" t="s">
        <v>15</v>
      </c>
      <c r="F81" s="78">
        <f t="shared" si="28"/>
        <v>30</v>
      </c>
      <c r="G81" s="78">
        <v>15</v>
      </c>
      <c r="H81" s="154">
        <v>5</v>
      </c>
      <c r="I81" s="170">
        <v>10</v>
      </c>
      <c r="J81" s="78">
        <v>0</v>
      </c>
      <c r="K81" s="78">
        <f t="shared" si="29"/>
        <v>1</v>
      </c>
      <c r="L81" s="78">
        <f t="shared" si="30"/>
        <v>1</v>
      </c>
      <c r="M81" s="108"/>
      <c r="N81" s="108"/>
      <c r="O81" s="108"/>
      <c r="P81" s="109"/>
      <c r="Q81" s="108"/>
      <c r="R81" s="108"/>
    </row>
    <row r="82" spans="1:18" s="112" customFormat="1" ht="13.5">
      <c r="A82" s="67" t="s">
        <v>202</v>
      </c>
      <c r="B82" s="68" t="s">
        <v>66</v>
      </c>
      <c r="C82" s="91">
        <v>4</v>
      </c>
      <c r="D82" s="91">
        <v>4</v>
      </c>
      <c r="E82" s="77" t="s">
        <v>15</v>
      </c>
      <c r="F82" s="167">
        <f t="shared" si="28"/>
        <v>45</v>
      </c>
      <c r="G82" s="78">
        <v>15</v>
      </c>
      <c r="H82" s="167">
        <v>5</v>
      </c>
      <c r="I82" s="167">
        <v>25</v>
      </c>
      <c r="J82" s="78">
        <v>0</v>
      </c>
      <c r="K82" s="167">
        <f t="shared" si="29"/>
        <v>1</v>
      </c>
      <c r="L82" s="167">
        <f t="shared" si="30"/>
        <v>2</v>
      </c>
      <c r="M82" s="111"/>
      <c r="N82" s="111"/>
      <c r="O82" s="111"/>
      <c r="Q82" s="111"/>
      <c r="R82" s="111"/>
    </row>
    <row r="83" spans="1:18" s="112" customFormat="1" ht="13.5">
      <c r="A83" s="67" t="s">
        <v>203</v>
      </c>
      <c r="B83" s="68" t="s">
        <v>67</v>
      </c>
      <c r="C83" s="91">
        <v>5</v>
      </c>
      <c r="D83" s="91">
        <v>5</v>
      </c>
      <c r="E83" s="77" t="s">
        <v>15</v>
      </c>
      <c r="F83" s="167">
        <f t="shared" si="28"/>
        <v>60</v>
      </c>
      <c r="G83" s="78">
        <v>30</v>
      </c>
      <c r="H83" s="167">
        <v>5</v>
      </c>
      <c r="I83" s="167">
        <v>25</v>
      </c>
      <c r="J83" s="78">
        <v>0</v>
      </c>
      <c r="K83" s="167">
        <f t="shared" si="29"/>
        <v>2</v>
      </c>
      <c r="L83" s="167">
        <f t="shared" si="30"/>
        <v>2</v>
      </c>
      <c r="M83" s="111"/>
      <c r="N83" s="111"/>
      <c r="O83" s="111"/>
      <c r="Q83" s="111"/>
      <c r="R83" s="111"/>
    </row>
    <row r="84" spans="1:18" s="112" customFormat="1" ht="13.5">
      <c r="A84" s="66"/>
      <c r="B84" s="155" t="s">
        <v>16</v>
      </c>
      <c r="C84" s="84">
        <f>SUM(C76:C83)</f>
        <v>31</v>
      </c>
      <c r="D84" s="84">
        <f>SUM(D76:D83)</f>
        <v>31</v>
      </c>
      <c r="E84" s="84">
        <v>5</v>
      </c>
      <c r="F84" s="84">
        <f aca="true" t="shared" si="31" ref="F84:L84">SUM(F76:F83)</f>
        <v>375</v>
      </c>
      <c r="G84" s="84">
        <f t="shared" si="31"/>
        <v>165</v>
      </c>
      <c r="H84" s="84">
        <f t="shared" si="31"/>
        <v>45</v>
      </c>
      <c r="I84" s="84">
        <f t="shared" si="31"/>
        <v>165</v>
      </c>
      <c r="J84" s="84">
        <f t="shared" si="31"/>
        <v>0</v>
      </c>
      <c r="K84" s="84">
        <f t="shared" si="31"/>
        <v>11</v>
      </c>
      <c r="L84" s="84">
        <f t="shared" si="31"/>
        <v>14</v>
      </c>
      <c r="M84" s="111"/>
      <c r="N84" s="111"/>
      <c r="O84" s="111"/>
      <c r="Q84" s="111"/>
      <c r="R84" s="111"/>
    </row>
    <row r="85" spans="1:18" s="112" customFormat="1" ht="13.5">
      <c r="A85" s="66"/>
      <c r="B85" s="188" t="s">
        <v>27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9"/>
      <c r="M85" s="111"/>
      <c r="N85" s="111"/>
      <c r="O85" s="111"/>
      <c r="Q85" s="111"/>
      <c r="R85" s="111"/>
    </row>
    <row r="86" spans="1:18" s="112" customFormat="1" ht="13.5">
      <c r="A86" s="67" t="s">
        <v>204</v>
      </c>
      <c r="B86" s="68" t="s">
        <v>82</v>
      </c>
      <c r="C86" s="91">
        <v>3</v>
      </c>
      <c r="D86" s="91">
        <v>3</v>
      </c>
      <c r="E86" s="77" t="s">
        <v>14</v>
      </c>
      <c r="F86" s="78">
        <f>G86+H86+I86+J86</f>
        <v>45</v>
      </c>
      <c r="G86" s="78">
        <v>15</v>
      </c>
      <c r="H86" s="167">
        <v>5</v>
      </c>
      <c r="I86" s="167">
        <v>25</v>
      </c>
      <c r="J86" s="78">
        <v>0</v>
      </c>
      <c r="K86" s="78">
        <f>ROUNDUP(G86/15,0)</f>
        <v>1</v>
      </c>
      <c r="L86" s="78">
        <f>ROUNDUP((H86+I86+J86)/15,0)</f>
        <v>2</v>
      </c>
      <c r="M86" s="111"/>
      <c r="N86" s="111"/>
      <c r="O86" s="111"/>
      <c r="Q86" s="111"/>
      <c r="R86" s="111"/>
    </row>
    <row r="87" spans="1:18" s="112" customFormat="1" ht="13.5">
      <c r="A87" s="67" t="s">
        <v>205</v>
      </c>
      <c r="B87" s="68" t="s">
        <v>51</v>
      </c>
      <c r="C87" s="91">
        <v>1</v>
      </c>
      <c r="D87" s="91">
        <v>1</v>
      </c>
      <c r="E87" s="77" t="s">
        <v>15</v>
      </c>
      <c r="F87" s="78">
        <f aca="true" t="shared" si="32" ref="F87:F97">G87+H87+I87+J87</f>
        <v>15</v>
      </c>
      <c r="G87" s="78">
        <v>0</v>
      </c>
      <c r="H87" s="78">
        <v>0</v>
      </c>
      <c r="I87" s="88">
        <v>15</v>
      </c>
      <c r="J87" s="78">
        <v>0</v>
      </c>
      <c r="K87" s="78">
        <f aca="true" t="shared" si="33" ref="K87:K97">ROUNDUP(G87/15,0)</f>
        <v>0</v>
      </c>
      <c r="L87" s="78">
        <f aca="true" t="shared" si="34" ref="L87:L97">ROUNDUP((H87+I87+J87)/15,0)</f>
        <v>1</v>
      </c>
      <c r="M87" s="111"/>
      <c r="N87" s="111"/>
      <c r="O87" s="111"/>
      <c r="Q87" s="111"/>
      <c r="R87" s="111"/>
    </row>
    <row r="88" spans="1:18" s="112" customFormat="1" ht="13.5">
      <c r="A88" s="67" t="s">
        <v>261</v>
      </c>
      <c r="B88" s="68" t="s">
        <v>53</v>
      </c>
      <c r="C88" s="91">
        <v>3</v>
      </c>
      <c r="D88" s="91">
        <v>3</v>
      </c>
      <c r="E88" s="77" t="s">
        <v>14</v>
      </c>
      <c r="F88" s="78">
        <f t="shared" si="32"/>
        <v>45</v>
      </c>
      <c r="G88" s="78">
        <v>15</v>
      </c>
      <c r="H88" s="167">
        <v>10</v>
      </c>
      <c r="I88" s="167">
        <v>20</v>
      </c>
      <c r="J88" s="78">
        <v>0</v>
      </c>
      <c r="K88" s="78">
        <f t="shared" si="33"/>
        <v>1</v>
      </c>
      <c r="L88" s="78">
        <f t="shared" si="34"/>
        <v>2</v>
      </c>
      <c r="M88" s="111"/>
      <c r="N88" s="111"/>
      <c r="O88" s="111"/>
      <c r="Q88" s="111"/>
      <c r="R88" s="111"/>
    </row>
    <row r="89" spans="1:18" s="112" customFormat="1" ht="13.5">
      <c r="A89" s="67" t="s">
        <v>206</v>
      </c>
      <c r="B89" s="68" t="s">
        <v>54</v>
      </c>
      <c r="C89" s="91">
        <v>4</v>
      </c>
      <c r="D89" s="91">
        <v>4</v>
      </c>
      <c r="E89" s="77" t="s">
        <v>14</v>
      </c>
      <c r="F89" s="78">
        <f t="shared" si="32"/>
        <v>60</v>
      </c>
      <c r="G89" s="78">
        <v>30</v>
      </c>
      <c r="H89" s="167">
        <v>5</v>
      </c>
      <c r="I89" s="167">
        <v>25</v>
      </c>
      <c r="J89" s="78">
        <v>0</v>
      </c>
      <c r="K89" s="78">
        <f t="shared" si="33"/>
        <v>2</v>
      </c>
      <c r="L89" s="78">
        <f t="shared" si="34"/>
        <v>2</v>
      </c>
      <c r="M89" s="111"/>
      <c r="N89" s="111"/>
      <c r="O89" s="111"/>
      <c r="Q89" s="111"/>
      <c r="R89" s="111"/>
    </row>
    <row r="90" spans="1:18" s="112" customFormat="1" ht="13.5">
      <c r="A90" s="67" t="s">
        <v>207</v>
      </c>
      <c r="B90" s="68" t="s">
        <v>55</v>
      </c>
      <c r="C90" s="91">
        <v>4</v>
      </c>
      <c r="D90" s="91">
        <v>4</v>
      </c>
      <c r="E90" s="77" t="s">
        <v>14</v>
      </c>
      <c r="F90" s="78">
        <f t="shared" si="32"/>
        <v>60</v>
      </c>
      <c r="G90" s="78">
        <v>30</v>
      </c>
      <c r="H90" s="167">
        <v>10</v>
      </c>
      <c r="I90" s="167">
        <v>20</v>
      </c>
      <c r="J90" s="171">
        <v>0</v>
      </c>
      <c r="K90" s="78">
        <f t="shared" si="33"/>
        <v>2</v>
      </c>
      <c r="L90" s="78">
        <f t="shared" si="34"/>
        <v>2</v>
      </c>
      <c r="M90" s="111"/>
      <c r="N90" s="111"/>
      <c r="O90" s="111"/>
      <c r="Q90" s="111"/>
      <c r="R90" s="111"/>
    </row>
    <row r="91" spans="1:18" s="112" customFormat="1" ht="13.5">
      <c r="A91" s="67" t="s">
        <v>208</v>
      </c>
      <c r="B91" s="172" t="s">
        <v>61</v>
      </c>
      <c r="C91" s="78">
        <v>1</v>
      </c>
      <c r="D91" s="78">
        <v>1</v>
      </c>
      <c r="E91" s="77" t="s">
        <v>15</v>
      </c>
      <c r="F91" s="78">
        <f t="shared" si="32"/>
        <v>15</v>
      </c>
      <c r="G91" s="78">
        <v>0</v>
      </c>
      <c r="H91" s="78">
        <v>5</v>
      </c>
      <c r="I91" s="173">
        <v>10</v>
      </c>
      <c r="J91" s="114">
        <v>0</v>
      </c>
      <c r="K91" s="78">
        <f t="shared" si="33"/>
        <v>0</v>
      </c>
      <c r="L91" s="78">
        <f t="shared" si="34"/>
        <v>1</v>
      </c>
      <c r="M91" s="111"/>
      <c r="N91" s="111"/>
      <c r="O91" s="111"/>
      <c r="Q91" s="111"/>
      <c r="R91" s="111"/>
    </row>
    <row r="92" spans="1:18" s="112" customFormat="1" ht="13.5">
      <c r="A92" s="67" t="s">
        <v>209</v>
      </c>
      <c r="B92" s="68" t="s">
        <v>68</v>
      </c>
      <c r="C92" s="91">
        <v>4</v>
      </c>
      <c r="D92" s="91">
        <v>4</v>
      </c>
      <c r="E92" s="77" t="s">
        <v>15</v>
      </c>
      <c r="F92" s="78">
        <f t="shared" si="32"/>
        <v>60</v>
      </c>
      <c r="G92" s="78">
        <v>30</v>
      </c>
      <c r="H92" s="167">
        <v>5</v>
      </c>
      <c r="I92" s="167">
        <v>25</v>
      </c>
      <c r="J92" s="171">
        <v>0</v>
      </c>
      <c r="K92" s="78">
        <f t="shared" si="33"/>
        <v>2</v>
      </c>
      <c r="L92" s="78">
        <f t="shared" si="34"/>
        <v>2</v>
      </c>
      <c r="M92" s="111"/>
      <c r="N92" s="111"/>
      <c r="O92" s="111"/>
      <c r="Q92" s="111"/>
      <c r="R92" s="111"/>
    </row>
    <row r="93" spans="1:18" s="112" customFormat="1" ht="13.5">
      <c r="A93" s="67" t="s">
        <v>210</v>
      </c>
      <c r="B93" s="68" t="s">
        <v>83</v>
      </c>
      <c r="C93" s="91">
        <v>4</v>
      </c>
      <c r="D93" s="91">
        <v>4</v>
      </c>
      <c r="E93" s="77" t="s">
        <v>15</v>
      </c>
      <c r="F93" s="78">
        <f t="shared" si="32"/>
        <v>60</v>
      </c>
      <c r="G93" s="78">
        <v>15</v>
      </c>
      <c r="H93" s="78">
        <v>9</v>
      </c>
      <c r="I93" s="78">
        <v>30</v>
      </c>
      <c r="J93" s="171">
        <v>6</v>
      </c>
      <c r="K93" s="78">
        <f>ROUNDUP(G93/15,0)</f>
        <v>1</v>
      </c>
      <c r="L93" s="78">
        <f t="shared" si="34"/>
        <v>3</v>
      </c>
      <c r="M93" s="111"/>
      <c r="N93" s="111"/>
      <c r="O93" s="111"/>
      <c r="Q93" s="111"/>
      <c r="R93" s="111"/>
    </row>
    <row r="94" spans="1:18" ht="13.5">
      <c r="A94" s="67" t="s">
        <v>211</v>
      </c>
      <c r="B94" s="68" t="s">
        <v>84</v>
      </c>
      <c r="C94" s="91">
        <v>6</v>
      </c>
      <c r="D94" s="91">
        <v>6</v>
      </c>
      <c r="E94" s="77" t="s">
        <v>15</v>
      </c>
      <c r="F94" s="78">
        <f t="shared" si="32"/>
        <v>90</v>
      </c>
      <c r="G94" s="78">
        <v>45</v>
      </c>
      <c r="H94" s="78">
        <v>7</v>
      </c>
      <c r="I94" s="78">
        <v>35</v>
      </c>
      <c r="J94" s="171">
        <v>3</v>
      </c>
      <c r="K94" s="78">
        <f t="shared" si="33"/>
        <v>3</v>
      </c>
      <c r="L94" s="78">
        <f t="shared" si="34"/>
        <v>3</v>
      </c>
      <c r="M94" s="115"/>
      <c r="N94" s="115"/>
      <c r="O94" s="115"/>
      <c r="P94" s="116"/>
      <c r="Q94" s="115"/>
      <c r="R94" s="115"/>
    </row>
    <row r="95" spans="1:18" ht="13.5">
      <c r="A95" s="67" t="s">
        <v>212</v>
      </c>
      <c r="B95" s="68" t="s">
        <v>144</v>
      </c>
      <c r="C95" s="91">
        <v>2</v>
      </c>
      <c r="D95" s="91">
        <v>2</v>
      </c>
      <c r="E95" s="77" t="s">
        <v>15</v>
      </c>
      <c r="F95" s="78">
        <v>30</v>
      </c>
      <c r="G95" s="154">
        <v>15</v>
      </c>
      <c r="H95" s="154">
        <v>5</v>
      </c>
      <c r="I95" s="154">
        <v>10</v>
      </c>
      <c r="J95" s="171">
        <v>0</v>
      </c>
      <c r="K95" s="78">
        <f>ROUNDUP(G95/15,0)</f>
        <v>1</v>
      </c>
      <c r="L95" s="78">
        <f>ROUNDUP((H95+I95+J95)/15,0)</f>
        <v>1</v>
      </c>
      <c r="M95" s="115"/>
      <c r="N95" s="115"/>
      <c r="O95" s="115"/>
      <c r="P95" s="116"/>
      <c r="Q95" s="115"/>
      <c r="R95" s="115"/>
    </row>
    <row r="96" spans="1:18" ht="13.5">
      <c r="A96" s="67" t="s">
        <v>213</v>
      </c>
      <c r="B96" s="79" t="s">
        <v>101</v>
      </c>
      <c r="C96" s="149">
        <v>1</v>
      </c>
      <c r="D96" s="149">
        <v>1</v>
      </c>
      <c r="E96" s="77" t="s">
        <v>15</v>
      </c>
      <c r="F96" s="78">
        <f t="shared" si="32"/>
        <v>15</v>
      </c>
      <c r="G96" s="83">
        <v>0</v>
      </c>
      <c r="H96" s="77">
        <v>5</v>
      </c>
      <c r="I96" s="77">
        <v>10</v>
      </c>
      <c r="J96" s="78">
        <v>0</v>
      </c>
      <c r="K96" s="78">
        <f t="shared" si="33"/>
        <v>0</v>
      </c>
      <c r="L96" s="145">
        <f t="shared" si="34"/>
        <v>1</v>
      </c>
      <c r="M96" s="115"/>
      <c r="N96" s="115"/>
      <c r="O96" s="115"/>
      <c r="P96" s="116"/>
      <c r="Q96" s="115"/>
      <c r="R96" s="115"/>
    </row>
    <row r="97" spans="1:18" ht="13.5">
      <c r="A97" s="67" t="s">
        <v>214</v>
      </c>
      <c r="B97" s="79" t="s">
        <v>102</v>
      </c>
      <c r="C97" s="149">
        <v>1</v>
      </c>
      <c r="D97" s="149">
        <v>1</v>
      </c>
      <c r="E97" s="77" t="s">
        <v>15</v>
      </c>
      <c r="F97" s="78">
        <f t="shared" si="32"/>
        <v>15</v>
      </c>
      <c r="G97" s="83">
        <v>0</v>
      </c>
      <c r="H97" s="77">
        <v>5</v>
      </c>
      <c r="I97" s="77">
        <v>10</v>
      </c>
      <c r="J97" s="78">
        <v>0</v>
      </c>
      <c r="K97" s="78">
        <f t="shared" si="33"/>
        <v>0</v>
      </c>
      <c r="L97" s="145">
        <f t="shared" si="34"/>
        <v>1</v>
      </c>
      <c r="M97" s="115"/>
      <c r="N97" s="115"/>
      <c r="O97" s="115"/>
      <c r="P97" s="116"/>
      <c r="Q97" s="115"/>
      <c r="R97" s="115"/>
    </row>
    <row r="98" spans="1:18" ht="13.5">
      <c r="A98" s="113"/>
      <c r="B98" s="155" t="s">
        <v>16</v>
      </c>
      <c r="C98" s="84">
        <f>SUM(C86:C97)</f>
        <v>34</v>
      </c>
      <c r="D98" s="84">
        <f>SUM(D86:D97)</f>
        <v>34</v>
      </c>
      <c r="E98" s="84">
        <v>4</v>
      </c>
      <c r="F98" s="84">
        <f aca="true" t="shared" si="35" ref="F98:L98">SUM(F86:F97)</f>
        <v>510</v>
      </c>
      <c r="G98" s="84">
        <f t="shared" si="35"/>
        <v>195</v>
      </c>
      <c r="H98" s="84">
        <f t="shared" si="35"/>
        <v>71</v>
      </c>
      <c r="I98" s="84">
        <f t="shared" si="35"/>
        <v>235</v>
      </c>
      <c r="J98" s="84">
        <f t="shared" si="35"/>
        <v>9</v>
      </c>
      <c r="K98" s="84">
        <f t="shared" si="35"/>
        <v>13</v>
      </c>
      <c r="L98" s="84">
        <f t="shared" si="35"/>
        <v>21</v>
      </c>
      <c r="M98" s="115"/>
      <c r="N98" s="115"/>
      <c r="O98" s="115"/>
      <c r="P98" s="116"/>
      <c r="Q98" s="115"/>
      <c r="R98" s="115"/>
    </row>
    <row r="99" spans="1:18" ht="12.75">
      <c r="A99" s="113"/>
      <c r="B99" s="195" t="s">
        <v>56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96"/>
      <c r="M99" s="115"/>
      <c r="N99" s="115"/>
      <c r="O99" s="115"/>
      <c r="P99" s="116"/>
      <c r="Q99" s="115"/>
      <c r="R99" s="115"/>
    </row>
    <row r="100" spans="1:18" ht="13.5">
      <c r="A100" s="67" t="s">
        <v>215</v>
      </c>
      <c r="B100" s="172" t="s">
        <v>69</v>
      </c>
      <c r="C100" s="78">
        <v>3</v>
      </c>
      <c r="D100" s="78">
        <v>3</v>
      </c>
      <c r="E100" s="77" t="s">
        <v>14</v>
      </c>
      <c r="F100" s="78">
        <v>45</v>
      </c>
      <c r="G100" s="78">
        <v>15</v>
      </c>
      <c r="H100" s="167">
        <v>5</v>
      </c>
      <c r="I100" s="167">
        <v>25</v>
      </c>
      <c r="J100" s="114">
        <v>0</v>
      </c>
      <c r="K100" s="114">
        <f>ROUNDUP(G100/15,0)</f>
        <v>1</v>
      </c>
      <c r="L100" s="114">
        <f>ROUNDUP((H100+I100+J100)/15,0)</f>
        <v>2</v>
      </c>
      <c r="M100" s="115"/>
      <c r="N100" s="115"/>
      <c r="O100" s="115"/>
      <c r="P100" s="116"/>
      <c r="Q100" s="115"/>
      <c r="R100" s="115"/>
    </row>
    <row r="101" spans="1:18" s="116" customFormat="1" ht="13.5">
      <c r="A101" s="67" t="s">
        <v>216</v>
      </c>
      <c r="B101" s="172" t="s">
        <v>85</v>
      </c>
      <c r="C101" s="78">
        <v>4</v>
      </c>
      <c r="D101" s="78">
        <v>4</v>
      </c>
      <c r="E101" s="77" t="s">
        <v>14</v>
      </c>
      <c r="F101" s="78">
        <f aca="true" t="shared" si="36" ref="F101:F107">G101+H101+I101+J101</f>
        <v>60</v>
      </c>
      <c r="G101" s="78">
        <v>15</v>
      </c>
      <c r="H101" s="78">
        <v>12</v>
      </c>
      <c r="I101" s="78">
        <v>30</v>
      </c>
      <c r="J101" s="114">
        <v>3</v>
      </c>
      <c r="K101" s="114">
        <f aca="true" t="shared" si="37" ref="K101:K109">ROUNDUP(G101/15,0)</f>
        <v>1</v>
      </c>
      <c r="L101" s="114">
        <f aca="true" t="shared" si="38" ref="L101:L109">ROUNDUP((H101+I101+J101)/15,0)</f>
        <v>3</v>
      </c>
      <c r="M101" s="115"/>
      <c r="N101" s="115"/>
      <c r="O101" s="115"/>
      <c r="Q101" s="115"/>
      <c r="R101" s="115"/>
    </row>
    <row r="102" spans="1:18" s="116" customFormat="1" ht="13.5">
      <c r="A102" s="67" t="s">
        <v>218</v>
      </c>
      <c r="B102" s="172" t="s">
        <v>60</v>
      </c>
      <c r="C102" s="78">
        <v>3</v>
      </c>
      <c r="D102" s="78">
        <v>3</v>
      </c>
      <c r="E102" s="77" t="s">
        <v>14</v>
      </c>
      <c r="F102" s="78">
        <f t="shared" si="36"/>
        <v>45</v>
      </c>
      <c r="G102" s="78">
        <v>15</v>
      </c>
      <c r="H102" s="167">
        <v>10</v>
      </c>
      <c r="I102" s="167">
        <v>20</v>
      </c>
      <c r="J102" s="114">
        <v>0</v>
      </c>
      <c r="K102" s="114">
        <f t="shared" si="37"/>
        <v>1</v>
      </c>
      <c r="L102" s="114">
        <f t="shared" si="38"/>
        <v>2</v>
      </c>
      <c r="M102" s="115"/>
      <c r="N102" s="115"/>
      <c r="O102" s="115"/>
      <c r="Q102" s="115"/>
      <c r="R102" s="115"/>
    </row>
    <row r="103" spans="1:18" s="116" customFormat="1" ht="13.5">
      <c r="A103" s="67" t="s">
        <v>217</v>
      </c>
      <c r="B103" s="172" t="s">
        <v>62</v>
      </c>
      <c r="C103" s="78">
        <v>2</v>
      </c>
      <c r="D103" s="78">
        <v>2</v>
      </c>
      <c r="E103" s="77" t="s">
        <v>15</v>
      </c>
      <c r="F103" s="78">
        <f t="shared" si="36"/>
        <v>30</v>
      </c>
      <c r="G103" s="78">
        <v>15</v>
      </c>
      <c r="H103" s="78">
        <v>5</v>
      </c>
      <c r="I103" s="173">
        <v>10</v>
      </c>
      <c r="J103" s="114">
        <v>0</v>
      </c>
      <c r="K103" s="114">
        <f t="shared" si="37"/>
        <v>1</v>
      </c>
      <c r="L103" s="114">
        <f t="shared" si="38"/>
        <v>1</v>
      </c>
      <c r="M103" s="115"/>
      <c r="N103" s="115"/>
      <c r="O103" s="115"/>
      <c r="Q103" s="115"/>
      <c r="R103" s="115"/>
    </row>
    <row r="104" spans="1:18" s="116" customFormat="1" ht="13.5">
      <c r="A104" s="67" t="s">
        <v>262</v>
      </c>
      <c r="B104" s="172" t="s">
        <v>86</v>
      </c>
      <c r="C104" s="78">
        <v>10</v>
      </c>
      <c r="D104" s="78">
        <v>10</v>
      </c>
      <c r="E104" s="77" t="s">
        <v>14</v>
      </c>
      <c r="F104" s="78">
        <f t="shared" si="36"/>
        <v>150</v>
      </c>
      <c r="G104" s="78">
        <v>60</v>
      </c>
      <c r="H104" s="78">
        <v>12</v>
      </c>
      <c r="I104" s="173">
        <v>75</v>
      </c>
      <c r="J104" s="114">
        <v>3</v>
      </c>
      <c r="K104" s="114">
        <f t="shared" si="37"/>
        <v>4</v>
      </c>
      <c r="L104" s="114">
        <f t="shared" si="38"/>
        <v>6</v>
      </c>
      <c r="M104" s="115"/>
      <c r="N104" s="115"/>
      <c r="O104" s="115"/>
      <c r="Q104" s="115"/>
      <c r="R104" s="115"/>
    </row>
    <row r="105" spans="1:18" s="116" customFormat="1" ht="13.5">
      <c r="A105" s="67" t="s">
        <v>219</v>
      </c>
      <c r="B105" s="79" t="s">
        <v>140</v>
      </c>
      <c r="C105" s="149">
        <v>1</v>
      </c>
      <c r="D105" s="149">
        <v>1</v>
      </c>
      <c r="E105" s="77" t="s">
        <v>15</v>
      </c>
      <c r="F105" s="78">
        <f t="shared" si="36"/>
        <v>15</v>
      </c>
      <c r="G105" s="83">
        <v>0</v>
      </c>
      <c r="H105" s="77">
        <v>5</v>
      </c>
      <c r="I105" s="77">
        <v>10</v>
      </c>
      <c r="J105" s="78">
        <v>0</v>
      </c>
      <c r="K105" s="78">
        <f t="shared" si="37"/>
        <v>0</v>
      </c>
      <c r="L105" s="145">
        <f t="shared" si="38"/>
        <v>1</v>
      </c>
      <c r="M105" s="115"/>
      <c r="N105" s="115"/>
      <c r="O105" s="115"/>
      <c r="Q105" s="115"/>
      <c r="R105" s="115"/>
    </row>
    <row r="106" spans="1:18" s="116" customFormat="1" ht="13.5">
      <c r="A106" s="67" t="s">
        <v>220</v>
      </c>
      <c r="B106" s="79" t="s">
        <v>141</v>
      </c>
      <c r="C106" s="149">
        <v>1</v>
      </c>
      <c r="D106" s="149">
        <v>1</v>
      </c>
      <c r="E106" s="77" t="s">
        <v>15</v>
      </c>
      <c r="F106" s="78">
        <f t="shared" si="36"/>
        <v>15</v>
      </c>
      <c r="G106" s="83">
        <v>0</v>
      </c>
      <c r="H106" s="77">
        <v>5</v>
      </c>
      <c r="I106" s="77">
        <v>10</v>
      </c>
      <c r="J106" s="78">
        <v>0</v>
      </c>
      <c r="K106" s="78">
        <f t="shared" si="37"/>
        <v>0</v>
      </c>
      <c r="L106" s="145">
        <f t="shared" si="38"/>
        <v>1</v>
      </c>
      <c r="M106" s="115"/>
      <c r="N106" s="115"/>
      <c r="O106" s="115"/>
      <c r="Q106" s="115"/>
      <c r="R106" s="115"/>
    </row>
    <row r="107" spans="1:18" s="116" customFormat="1" ht="13.5">
      <c r="A107" s="67" t="s">
        <v>221</v>
      </c>
      <c r="B107" s="172" t="s">
        <v>87</v>
      </c>
      <c r="C107" s="78">
        <v>7</v>
      </c>
      <c r="D107" s="78">
        <v>7</v>
      </c>
      <c r="E107" s="77" t="s">
        <v>15</v>
      </c>
      <c r="F107" s="78">
        <f t="shared" si="36"/>
        <v>105</v>
      </c>
      <c r="G107" s="78">
        <v>45</v>
      </c>
      <c r="H107" s="78">
        <v>8</v>
      </c>
      <c r="I107" s="173">
        <v>44</v>
      </c>
      <c r="J107" s="114">
        <v>8</v>
      </c>
      <c r="K107" s="114">
        <f t="shared" si="37"/>
        <v>3</v>
      </c>
      <c r="L107" s="114">
        <f t="shared" si="38"/>
        <v>4</v>
      </c>
      <c r="M107" s="115"/>
      <c r="N107" s="115"/>
      <c r="O107" s="115"/>
      <c r="Q107" s="115"/>
      <c r="R107" s="115"/>
    </row>
    <row r="108" spans="1:18" s="116" customFormat="1" ht="13.5">
      <c r="A108" s="67" t="s">
        <v>222</v>
      </c>
      <c r="B108" s="172" t="s">
        <v>117</v>
      </c>
      <c r="C108" s="78">
        <v>4</v>
      </c>
      <c r="D108" s="78">
        <v>4</v>
      </c>
      <c r="E108" s="77" t="s">
        <v>15</v>
      </c>
      <c r="F108" s="78">
        <v>160</v>
      </c>
      <c r="G108" s="78">
        <v>0</v>
      </c>
      <c r="H108" s="78">
        <v>0</v>
      </c>
      <c r="I108" s="173">
        <v>0</v>
      </c>
      <c r="J108" s="114">
        <v>0</v>
      </c>
      <c r="K108" s="114">
        <f t="shared" si="37"/>
        <v>0</v>
      </c>
      <c r="L108" s="114">
        <f t="shared" si="38"/>
        <v>0</v>
      </c>
      <c r="M108" s="115"/>
      <c r="N108" s="115"/>
      <c r="O108" s="115"/>
      <c r="Q108" s="115"/>
      <c r="R108" s="115"/>
    </row>
    <row r="109" spans="1:18" ht="13.5">
      <c r="A109" s="67" t="s">
        <v>223</v>
      </c>
      <c r="B109" s="172" t="s">
        <v>116</v>
      </c>
      <c r="C109" s="78">
        <v>2</v>
      </c>
      <c r="D109" s="78">
        <v>2</v>
      </c>
      <c r="E109" s="77" t="s">
        <v>15</v>
      </c>
      <c r="F109" s="78">
        <v>80</v>
      </c>
      <c r="G109" s="78">
        <v>0</v>
      </c>
      <c r="H109" s="78">
        <v>0</v>
      </c>
      <c r="I109" s="173">
        <v>0</v>
      </c>
      <c r="J109" s="114">
        <v>0</v>
      </c>
      <c r="K109" s="114">
        <f t="shared" si="37"/>
        <v>0</v>
      </c>
      <c r="L109" s="114">
        <f t="shared" si="38"/>
        <v>0</v>
      </c>
      <c r="M109" s="115"/>
      <c r="N109" s="115"/>
      <c r="O109" s="115"/>
      <c r="P109" s="116"/>
      <c r="Q109" s="115"/>
      <c r="R109" s="115"/>
    </row>
    <row r="110" spans="1:18" ht="13.5">
      <c r="A110" s="113"/>
      <c r="B110" s="155" t="s">
        <v>16</v>
      </c>
      <c r="C110" s="117">
        <f>SUM(C100:C109)</f>
        <v>37</v>
      </c>
      <c r="D110" s="117">
        <f>SUM(D100:D109)</f>
        <v>37</v>
      </c>
      <c r="E110" s="117">
        <v>4</v>
      </c>
      <c r="F110" s="117">
        <f aca="true" t="shared" si="39" ref="F110:L110">SUM(F100:F109)</f>
        <v>705</v>
      </c>
      <c r="G110" s="117">
        <f t="shared" si="39"/>
        <v>165</v>
      </c>
      <c r="H110" s="117">
        <f t="shared" si="39"/>
        <v>62</v>
      </c>
      <c r="I110" s="117">
        <f t="shared" si="39"/>
        <v>224</v>
      </c>
      <c r="J110" s="117">
        <f t="shared" si="39"/>
        <v>14</v>
      </c>
      <c r="K110" s="117">
        <f t="shared" si="39"/>
        <v>11</v>
      </c>
      <c r="L110" s="117">
        <f t="shared" si="39"/>
        <v>20</v>
      </c>
      <c r="M110" s="115"/>
      <c r="N110" s="115"/>
      <c r="O110" s="115"/>
      <c r="P110" s="116"/>
      <c r="Q110" s="115"/>
      <c r="R110" s="115"/>
    </row>
    <row r="111" spans="1:18" ht="12.75">
      <c r="A111" s="113"/>
      <c r="B111" s="195" t="s">
        <v>57</v>
      </c>
      <c r="C111" s="186"/>
      <c r="D111" s="186"/>
      <c r="E111" s="186"/>
      <c r="F111" s="186"/>
      <c r="G111" s="186"/>
      <c r="H111" s="186"/>
      <c r="I111" s="186"/>
      <c r="J111" s="186"/>
      <c r="K111" s="186"/>
      <c r="L111" s="196"/>
      <c r="M111" s="115"/>
      <c r="N111" s="115"/>
      <c r="O111" s="115"/>
      <c r="P111" s="116"/>
      <c r="Q111" s="115"/>
      <c r="R111" s="115"/>
    </row>
    <row r="112" spans="1:18" ht="13.5">
      <c r="A112" s="67" t="s">
        <v>225</v>
      </c>
      <c r="B112" s="172" t="s">
        <v>88</v>
      </c>
      <c r="C112" s="78">
        <v>11</v>
      </c>
      <c r="D112" s="78">
        <v>11</v>
      </c>
      <c r="E112" s="77" t="s">
        <v>14</v>
      </c>
      <c r="F112" s="78">
        <f>G112+H112+I112+J112</f>
        <v>165</v>
      </c>
      <c r="G112" s="78">
        <v>60</v>
      </c>
      <c r="H112" s="78">
        <v>15</v>
      </c>
      <c r="I112" s="173">
        <v>78</v>
      </c>
      <c r="J112" s="114">
        <v>12</v>
      </c>
      <c r="K112" s="114">
        <f>ROUNDUP(G112/15,0)</f>
        <v>4</v>
      </c>
      <c r="L112" s="114">
        <f>ROUNDUP((H112+I112+J112)/15,0)</f>
        <v>7</v>
      </c>
      <c r="M112" s="115"/>
      <c r="N112" s="115"/>
      <c r="O112" s="115"/>
      <c r="P112" s="116"/>
      <c r="Q112" s="115"/>
      <c r="R112" s="115"/>
    </row>
    <row r="113" spans="1:18" ht="13.5">
      <c r="A113" s="67" t="s">
        <v>226</v>
      </c>
      <c r="B113" s="172" t="s">
        <v>72</v>
      </c>
      <c r="C113" s="78">
        <v>2</v>
      </c>
      <c r="D113" s="78">
        <v>2</v>
      </c>
      <c r="E113" s="77" t="s">
        <v>14</v>
      </c>
      <c r="F113" s="78">
        <f aca="true" t="shared" si="40" ref="F113:F118">G113+H113+I113+J113</f>
        <v>30</v>
      </c>
      <c r="G113" s="78">
        <v>15</v>
      </c>
      <c r="H113" s="78">
        <v>5</v>
      </c>
      <c r="I113" s="173">
        <v>10</v>
      </c>
      <c r="J113" s="174">
        <v>0</v>
      </c>
      <c r="K113" s="114">
        <f aca="true" t="shared" si="41" ref="K113:K119">ROUNDUP(G113/15,0)</f>
        <v>1</v>
      </c>
      <c r="L113" s="114">
        <f aca="true" t="shared" si="42" ref="L113:L119">ROUNDUP((H113+I113+J113)/15,0)</f>
        <v>1</v>
      </c>
      <c r="M113" s="115"/>
      <c r="N113" s="115"/>
      <c r="O113" s="115"/>
      <c r="P113" s="116"/>
      <c r="Q113" s="115"/>
      <c r="R113" s="115"/>
    </row>
    <row r="114" spans="1:18" ht="13.5">
      <c r="A114" s="67" t="s">
        <v>227</v>
      </c>
      <c r="B114" s="172" t="s">
        <v>113</v>
      </c>
      <c r="C114" s="78">
        <v>4</v>
      </c>
      <c r="D114" s="78">
        <v>4</v>
      </c>
      <c r="E114" s="77" t="s">
        <v>15</v>
      </c>
      <c r="F114" s="78">
        <v>60</v>
      </c>
      <c r="G114" s="78">
        <v>30</v>
      </c>
      <c r="H114" s="167">
        <v>5</v>
      </c>
      <c r="I114" s="167">
        <v>25</v>
      </c>
      <c r="J114" s="174">
        <v>0</v>
      </c>
      <c r="K114" s="114">
        <f t="shared" si="41"/>
        <v>2</v>
      </c>
      <c r="L114" s="114">
        <f t="shared" si="42"/>
        <v>2</v>
      </c>
      <c r="M114" s="115"/>
      <c r="N114" s="115"/>
      <c r="O114" s="115"/>
      <c r="P114" s="116"/>
      <c r="Q114" s="115"/>
      <c r="R114" s="115"/>
    </row>
    <row r="115" spans="1:18" ht="13.5">
      <c r="A115" s="67" t="s">
        <v>228</v>
      </c>
      <c r="B115" s="172" t="s">
        <v>73</v>
      </c>
      <c r="C115" s="78">
        <v>2</v>
      </c>
      <c r="D115" s="78">
        <v>2</v>
      </c>
      <c r="E115" s="77" t="s">
        <v>14</v>
      </c>
      <c r="F115" s="78">
        <f t="shared" si="40"/>
        <v>45</v>
      </c>
      <c r="G115" s="78">
        <v>15</v>
      </c>
      <c r="H115" s="167">
        <v>5</v>
      </c>
      <c r="I115" s="167">
        <v>25</v>
      </c>
      <c r="J115" s="174">
        <v>0</v>
      </c>
      <c r="K115" s="114">
        <f t="shared" si="41"/>
        <v>1</v>
      </c>
      <c r="L115" s="114">
        <f t="shared" si="42"/>
        <v>2</v>
      </c>
      <c r="M115" s="115"/>
      <c r="N115" s="115"/>
      <c r="O115" s="115"/>
      <c r="P115" s="116"/>
      <c r="Q115" s="115"/>
      <c r="R115" s="115"/>
    </row>
    <row r="116" spans="1:18" ht="13.5">
      <c r="A116" s="67" t="s">
        <v>229</v>
      </c>
      <c r="B116" s="172" t="s">
        <v>89</v>
      </c>
      <c r="C116" s="78">
        <v>2</v>
      </c>
      <c r="D116" s="78">
        <v>2</v>
      </c>
      <c r="E116" s="77" t="s">
        <v>15</v>
      </c>
      <c r="F116" s="78">
        <f t="shared" si="40"/>
        <v>30</v>
      </c>
      <c r="G116" s="78">
        <v>15</v>
      </c>
      <c r="H116" s="78">
        <v>5</v>
      </c>
      <c r="I116" s="173">
        <v>10</v>
      </c>
      <c r="J116" s="174">
        <v>0</v>
      </c>
      <c r="K116" s="114">
        <f t="shared" si="41"/>
        <v>1</v>
      </c>
      <c r="L116" s="114">
        <f t="shared" si="42"/>
        <v>1</v>
      </c>
      <c r="M116" s="115"/>
      <c r="N116" s="115"/>
      <c r="O116" s="115"/>
      <c r="P116" s="116"/>
      <c r="Q116" s="115"/>
      <c r="R116" s="115"/>
    </row>
    <row r="117" spans="1:18" ht="13.5">
      <c r="A117" s="67" t="s">
        <v>230</v>
      </c>
      <c r="B117" s="172" t="s">
        <v>90</v>
      </c>
      <c r="C117" s="78">
        <v>6</v>
      </c>
      <c r="D117" s="78">
        <v>6</v>
      </c>
      <c r="E117" s="77" t="s">
        <v>15</v>
      </c>
      <c r="F117" s="78">
        <f t="shared" si="40"/>
        <v>90</v>
      </c>
      <c r="G117" s="78">
        <v>30</v>
      </c>
      <c r="H117" s="78">
        <v>10</v>
      </c>
      <c r="I117" s="173">
        <v>50</v>
      </c>
      <c r="J117" s="174">
        <v>0</v>
      </c>
      <c r="K117" s="114">
        <f t="shared" si="41"/>
        <v>2</v>
      </c>
      <c r="L117" s="114">
        <f t="shared" si="42"/>
        <v>4</v>
      </c>
      <c r="M117" s="115"/>
      <c r="N117" s="115"/>
      <c r="O117" s="115"/>
      <c r="P117" s="116"/>
      <c r="Q117" s="115"/>
      <c r="R117" s="115"/>
    </row>
    <row r="118" spans="1:18" ht="13.5">
      <c r="A118" s="67" t="s">
        <v>231</v>
      </c>
      <c r="B118" s="172" t="s">
        <v>107</v>
      </c>
      <c r="C118" s="78">
        <v>4</v>
      </c>
      <c r="D118" s="78">
        <v>4</v>
      </c>
      <c r="E118" s="77" t="s">
        <v>15</v>
      </c>
      <c r="F118" s="78">
        <f t="shared" si="40"/>
        <v>60</v>
      </c>
      <c r="G118" s="78">
        <v>30</v>
      </c>
      <c r="H118" s="78">
        <v>10</v>
      </c>
      <c r="I118" s="173">
        <v>20</v>
      </c>
      <c r="J118" s="174">
        <v>0</v>
      </c>
      <c r="K118" s="114">
        <f t="shared" si="41"/>
        <v>2</v>
      </c>
      <c r="L118" s="114">
        <f t="shared" si="42"/>
        <v>2</v>
      </c>
      <c r="M118" s="115"/>
      <c r="N118" s="115"/>
      <c r="O118" s="115"/>
      <c r="P118" s="116"/>
      <c r="Q118" s="115"/>
      <c r="R118" s="115"/>
    </row>
    <row r="119" spans="1:18" ht="13.5">
      <c r="A119" s="67" t="s">
        <v>232</v>
      </c>
      <c r="B119" s="172" t="s">
        <v>75</v>
      </c>
      <c r="C119" s="78">
        <v>1</v>
      </c>
      <c r="D119" s="78">
        <v>1</v>
      </c>
      <c r="E119" s="77" t="s">
        <v>14</v>
      </c>
      <c r="F119" s="78">
        <f>G119+H119+I119+J119</f>
        <v>30</v>
      </c>
      <c r="G119" s="78">
        <v>15</v>
      </c>
      <c r="H119" s="78">
        <v>5</v>
      </c>
      <c r="I119" s="173">
        <v>10</v>
      </c>
      <c r="J119" s="174">
        <v>0</v>
      </c>
      <c r="K119" s="114">
        <f t="shared" si="41"/>
        <v>1</v>
      </c>
      <c r="L119" s="114">
        <f t="shared" si="42"/>
        <v>1</v>
      </c>
      <c r="M119" s="115"/>
      <c r="N119" s="115"/>
      <c r="O119" s="115"/>
      <c r="P119" s="116"/>
      <c r="Q119" s="115"/>
      <c r="R119" s="115"/>
    </row>
    <row r="120" spans="1:18" ht="13.5">
      <c r="A120" s="67" t="s">
        <v>233</v>
      </c>
      <c r="B120" s="79" t="s">
        <v>142</v>
      </c>
      <c r="C120" s="149">
        <v>1</v>
      </c>
      <c r="D120" s="149">
        <v>1</v>
      </c>
      <c r="E120" s="77" t="s">
        <v>15</v>
      </c>
      <c r="F120" s="78">
        <f>G120+H120+I120+J120</f>
        <v>15</v>
      </c>
      <c r="G120" s="83">
        <v>0</v>
      </c>
      <c r="H120" s="77">
        <v>5</v>
      </c>
      <c r="I120" s="77">
        <v>10</v>
      </c>
      <c r="J120" s="78">
        <v>0</v>
      </c>
      <c r="K120" s="78">
        <f>ROUNDUP(G120/15,0)</f>
        <v>0</v>
      </c>
      <c r="L120" s="145">
        <f>ROUNDUP((H120+I120+J120)/15,0)</f>
        <v>1</v>
      </c>
      <c r="M120" s="115"/>
      <c r="N120" s="115"/>
      <c r="O120" s="115"/>
      <c r="P120" s="116"/>
      <c r="Q120" s="115"/>
      <c r="R120" s="115"/>
    </row>
    <row r="121" spans="1:18" ht="13.5">
      <c r="A121" s="67" t="s">
        <v>234</v>
      </c>
      <c r="B121" s="79" t="s">
        <v>143</v>
      </c>
      <c r="C121" s="149">
        <v>1</v>
      </c>
      <c r="D121" s="149">
        <v>1</v>
      </c>
      <c r="E121" s="77" t="s">
        <v>15</v>
      </c>
      <c r="F121" s="78">
        <f>G121+H121+I121+J121</f>
        <v>15</v>
      </c>
      <c r="G121" s="83">
        <v>0</v>
      </c>
      <c r="H121" s="77">
        <v>5</v>
      </c>
      <c r="I121" s="77">
        <v>10</v>
      </c>
      <c r="J121" s="78">
        <v>0</v>
      </c>
      <c r="K121" s="78">
        <f>ROUNDUP(G121/15,0)</f>
        <v>0</v>
      </c>
      <c r="L121" s="145">
        <f>ROUNDUP((H121+I121+J121)/15,0)</f>
        <v>1</v>
      </c>
      <c r="M121" s="115"/>
      <c r="N121" s="115"/>
      <c r="O121" s="115"/>
      <c r="P121" s="116"/>
      <c r="Q121" s="115"/>
      <c r="R121" s="115"/>
    </row>
    <row r="122" spans="1:18" ht="12" customHeight="1">
      <c r="A122" s="113"/>
      <c r="B122" s="175" t="s">
        <v>16</v>
      </c>
      <c r="C122" s="118">
        <f>SUM(C112:C121)</f>
        <v>34</v>
      </c>
      <c r="D122" s="118">
        <f>SUM(D112:D121)</f>
        <v>34</v>
      </c>
      <c r="E122" s="118">
        <v>4</v>
      </c>
      <c r="F122" s="118">
        <f aca="true" t="shared" si="43" ref="F122:L122">SUM(F112:F121)</f>
        <v>540</v>
      </c>
      <c r="G122" s="118">
        <f t="shared" si="43"/>
        <v>210</v>
      </c>
      <c r="H122" s="118">
        <f t="shared" si="43"/>
        <v>70</v>
      </c>
      <c r="I122" s="118">
        <f t="shared" si="43"/>
        <v>248</v>
      </c>
      <c r="J122" s="118">
        <f t="shared" si="43"/>
        <v>12</v>
      </c>
      <c r="K122" s="118">
        <f t="shared" si="43"/>
        <v>14</v>
      </c>
      <c r="L122" s="118">
        <f t="shared" si="43"/>
        <v>22</v>
      </c>
      <c r="M122" s="115"/>
      <c r="N122" s="115"/>
      <c r="O122" s="115"/>
      <c r="P122" s="116"/>
      <c r="Q122" s="115"/>
      <c r="R122" s="115"/>
    </row>
    <row r="123" spans="1:18" ht="13.5" customHeight="1">
      <c r="A123" s="113"/>
      <c r="B123" s="93" t="s">
        <v>110</v>
      </c>
      <c r="C123" s="94">
        <f aca="true" t="shared" si="44" ref="C123:J123">C74+C84+C98+C110+C122</f>
        <v>167</v>
      </c>
      <c r="D123" s="94">
        <f>D74+D84+D98+D110+D122</f>
        <v>164</v>
      </c>
      <c r="E123" s="84">
        <f t="shared" si="44"/>
        <v>18</v>
      </c>
      <c r="F123" s="84">
        <f t="shared" si="44"/>
        <v>2465</v>
      </c>
      <c r="G123" s="84">
        <f t="shared" si="44"/>
        <v>890</v>
      </c>
      <c r="H123" s="84">
        <f t="shared" si="44"/>
        <v>303</v>
      </c>
      <c r="I123" s="84">
        <f t="shared" si="44"/>
        <v>997</v>
      </c>
      <c r="J123" s="84">
        <f t="shared" si="44"/>
        <v>35</v>
      </c>
      <c r="K123" s="119"/>
      <c r="L123" s="119"/>
      <c r="M123" s="115"/>
      <c r="N123" s="115"/>
      <c r="O123" s="115"/>
      <c r="P123" s="116"/>
      <c r="Q123" s="115"/>
      <c r="R123" s="115"/>
    </row>
    <row r="124" spans="1:18" ht="15.75" customHeight="1">
      <c r="A124" s="113"/>
      <c r="B124" s="96" t="s">
        <v>18</v>
      </c>
      <c r="C124" s="162"/>
      <c r="D124" s="162"/>
      <c r="E124" s="163"/>
      <c r="F124" s="164"/>
      <c r="G124" s="97">
        <f>(G123/F123)*100</f>
        <v>36.105476673427994</v>
      </c>
      <c r="H124" s="97">
        <f>(H123/F123)*100</f>
        <v>12.2920892494929</v>
      </c>
      <c r="I124" s="97">
        <f>(I123/F123)*100</f>
        <v>40.446247464503045</v>
      </c>
      <c r="J124" s="97">
        <f>(J123/F123)*100</f>
        <v>1.4198782961460445</v>
      </c>
      <c r="K124" s="176"/>
      <c r="L124" s="176"/>
      <c r="M124" s="115"/>
      <c r="N124" s="115"/>
      <c r="O124" s="115"/>
      <c r="P124" s="116"/>
      <c r="Q124" s="115"/>
      <c r="R124" s="115"/>
    </row>
    <row r="125" spans="1:12" ht="45" customHeight="1">
      <c r="A125" s="113"/>
      <c r="B125" s="120"/>
      <c r="C125" s="121"/>
      <c r="D125" s="121"/>
      <c r="E125" s="122"/>
      <c r="F125" s="123"/>
      <c r="G125" s="124"/>
      <c r="H125" s="124"/>
      <c r="I125" s="124"/>
      <c r="J125" s="124"/>
      <c r="K125" s="125"/>
      <c r="L125" s="126"/>
    </row>
    <row r="126" spans="1:12" ht="87.75">
      <c r="A126" s="113"/>
      <c r="B126" s="127" t="s">
        <v>115</v>
      </c>
      <c r="C126" s="128" t="s">
        <v>0</v>
      </c>
      <c r="D126" s="128"/>
      <c r="E126" s="129" t="s">
        <v>1</v>
      </c>
      <c r="F126" s="129" t="s">
        <v>2</v>
      </c>
      <c r="G126" s="130" t="s">
        <v>3</v>
      </c>
      <c r="H126" s="131" t="s">
        <v>4</v>
      </c>
      <c r="I126" s="131" t="s">
        <v>5</v>
      </c>
      <c r="J126" s="129" t="s">
        <v>6</v>
      </c>
      <c r="K126" s="130" t="s">
        <v>7</v>
      </c>
      <c r="L126" s="130" t="s">
        <v>8</v>
      </c>
    </row>
    <row r="127" spans="1:23" ht="12.75">
      <c r="A127" s="113"/>
      <c r="B127" s="197" t="s">
        <v>58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9"/>
      <c r="W127" s="132" t="s">
        <v>74</v>
      </c>
    </row>
    <row r="128" spans="1:18" ht="13.5">
      <c r="A128" s="67" t="s">
        <v>235</v>
      </c>
      <c r="B128" s="172" t="s">
        <v>91</v>
      </c>
      <c r="C128" s="78">
        <v>3</v>
      </c>
      <c r="D128" s="78">
        <v>3</v>
      </c>
      <c r="E128" s="77" t="s">
        <v>14</v>
      </c>
      <c r="F128" s="78">
        <f>G128+H128+I128+J128</f>
        <v>45</v>
      </c>
      <c r="G128" s="78">
        <v>15</v>
      </c>
      <c r="H128" s="78">
        <v>10</v>
      </c>
      <c r="I128" s="173">
        <v>16</v>
      </c>
      <c r="J128" s="114">
        <v>4</v>
      </c>
      <c r="K128" s="114">
        <f>ROUNDUP(G128/15,0)</f>
        <v>1</v>
      </c>
      <c r="L128" s="114">
        <f>ROUNDUP((H128+I128+J128)/15,0)</f>
        <v>2</v>
      </c>
      <c r="M128" s="114">
        <f aca="true" t="shared" si="45" ref="M128:R128">ROUNDUP((I128+J128+K128)/15,0)</f>
        <v>2</v>
      </c>
      <c r="N128" s="114">
        <f t="shared" si="45"/>
        <v>1</v>
      </c>
      <c r="O128" s="114">
        <f t="shared" si="45"/>
        <v>1</v>
      </c>
      <c r="P128" s="114">
        <f t="shared" si="45"/>
        <v>1</v>
      </c>
      <c r="Q128" s="114">
        <f t="shared" si="45"/>
        <v>1</v>
      </c>
      <c r="R128" s="114">
        <f t="shared" si="45"/>
        <v>1</v>
      </c>
    </row>
    <row r="129" spans="1:12" ht="13.5">
      <c r="A129" s="67" t="s">
        <v>236</v>
      </c>
      <c r="B129" s="172" t="s">
        <v>92</v>
      </c>
      <c r="C129" s="78">
        <v>14</v>
      </c>
      <c r="D129" s="78">
        <v>14</v>
      </c>
      <c r="E129" s="77" t="s">
        <v>14</v>
      </c>
      <c r="F129" s="78">
        <f aca="true" t="shared" si="46" ref="F129:F135">G129+H129+I129+J129</f>
        <v>210</v>
      </c>
      <c r="G129" s="78">
        <v>75</v>
      </c>
      <c r="H129" s="78">
        <v>25</v>
      </c>
      <c r="I129" s="173">
        <v>110</v>
      </c>
      <c r="J129" s="174">
        <v>0</v>
      </c>
      <c r="K129" s="114">
        <f aca="true" t="shared" si="47" ref="K129:K138">ROUNDUP(G129/15,0)</f>
        <v>5</v>
      </c>
      <c r="L129" s="114">
        <f aca="true" t="shared" si="48" ref="L129:L137">ROUNDUP((H129+I129+J129)/15,0)</f>
        <v>9</v>
      </c>
    </row>
    <row r="130" spans="1:12" ht="13.5">
      <c r="A130" s="67" t="s">
        <v>237</v>
      </c>
      <c r="B130" s="172" t="s">
        <v>93</v>
      </c>
      <c r="C130" s="78">
        <v>5</v>
      </c>
      <c r="D130" s="78">
        <v>5</v>
      </c>
      <c r="E130" s="77" t="s">
        <v>14</v>
      </c>
      <c r="F130" s="78">
        <f t="shared" si="46"/>
        <v>75</v>
      </c>
      <c r="G130" s="78">
        <v>30</v>
      </c>
      <c r="H130" s="78">
        <v>15</v>
      </c>
      <c r="I130" s="173">
        <v>30</v>
      </c>
      <c r="J130" s="174">
        <v>0</v>
      </c>
      <c r="K130" s="114">
        <f t="shared" si="47"/>
        <v>2</v>
      </c>
      <c r="L130" s="114">
        <f t="shared" si="48"/>
        <v>3</v>
      </c>
    </row>
    <row r="131" spans="1:12" ht="13.5">
      <c r="A131" s="67" t="s">
        <v>238</v>
      </c>
      <c r="B131" s="172" t="s">
        <v>114</v>
      </c>
      <c r="C131" s="78">
        <v>3</v>
      </c>
      <c r="D131" s="78">
        <v>3</v>
      </c>
      <c r="E131" s="77" t="s">
        <v>14</v>
      </c>
      <c r="F131" s="78">
        <f>G131+H131+I131+J131</f>
        <v>45</v>
      </c>
      <c r="G131" s="78">
        <v>15</v>
      </c>
      <c r="H131" s="78">
        <v>5</v>
      </c>
      <c r="I131" s="173">
        <v>25</v>
      </c>
      <c r="J131" s="174">
        <v>0</v>
      </c>
      <c r="K131" s="114">
        <f t="shared" si="47"/>
        <v>1</v>
      </c>
      <c r="L131" s="114">
        <f t="shared" si="48"/>
        <v>2</v>
      </c>
    </row>
    <row r="132" spans="1:12" ht="13.5">
      <c r="A132" s="67" t="s">
        <v>263</v>
      </c>
      <c r="B132" s="172" t="s">
        <v>120</v>
      </c>
      <c r="C132" s="78">
        <v>1</v>
      </c>
      <c r="D132" s="78">
        <v>1</v>
      </c>
      <c r="E132" s="77" t="s">
        <v>15</v>
      </c>
      <c r="F132" s="78">
        <f t="shared" si="46"/>
        <v>30</v>
      </c>
      <c r="G132" s="78">
        <v>0</v>
      </c>
      <c r="H132" s="78">
        <v>0</v>
      </c>
      <c r="I132" s="78">
        <v>30</v>
      </c>
      <c r="J132" s="114">
        <v>0</v>
      </c>
      <c r="K132" s="114">
        <f t="shared" si="47"/>
        <v>0</v>
      </c>
      <c r="L132" s="114">
        <f t="shared" si="48"/>
        <v>2</v>
      </c>
    </row>
    <row r="133" spans="1:12" ht="13.5">
      <c r="A133" s="67" t="s">
        <v>239</v>
      </c>
      <c r="B133" s="172" t="s">
        <v>121</v>
      </c>
      <c r="C133" s="78">
        <v>1</v>
      </c>
      <c r="D133" s="78">
        <v>1</v>
      </c>
      <c r="E133" s="77" t="s">
        <v>15</v>
      </c>
      <c r="F133" s="78">
        <f t="shared" si="46"/>
        <v>30</v>
      </c>
      <c r="G133" s="78">
        <v>0</v>
      </c>
      <c r="H133" s="78">
        <v>0</v>
      </c>
      <c r="I133" s="78">
        <v>30</v>
      </c>
      <c r="J133" s="174">
        <v>0</v>
      </c>
      <c r="K133" s="114">
        <f t="shared" si="47"/>
        <v>0</v>
      </c>
      <c r="L133" s="114">
        <f t="shared" si="48"/>
        <v>2</v>
      </c>
    </row>
    <row r="134" spans="1:12" ht="13.5">
      <c r="A134" s="67" t="s">
        <v>240</v>
      </c>
      <c r="B134" s="172" t="s">
        <v>122</v>
      </c>
      <c r="C134" s="78">
        <v>1</v>
      </c>
      <c r="D134" s="78">
        <v>1</v>
      </c>
      <c r="E134" s="77" t="s">
        <v>15</v>
      </c>
      <c r="F134" s="78">
        <f t="shared" si="46"/>
        <v>30</v>
      </c>
      <c r="G134" s="78">
        <v>0</v>
      </c>
      <c r="H134" s="78">
        <v>0</v>
      </c>
      <c r="I134" s="78">
        <v>30</v>
      </c>
      <c r="J134" s="174">
        <v>0</v>
      </c>
      <c r="K134" s="114">
        <f t="shared" si="47"/>
        <v>0</v>
      </c>
      <c r="L134" s="114">
        <f t="shared" si="48"/>
        <v>2</v>
      </c>
    </row>
    <row r="135" spans="1:12" ht="13.5">
      <c r="A135" s="67" t="s">
        <v>241</v>
      </c>
      <c r="B135" s="79" t="s">
        <v>135</v>
      </c>
      <c r="C135" s="149">
        <v>1</v>
      </c>
      <c r="D135" s="149">
        <v>1</v>
      </c>
      <c r="E135" s="77" t="s">
        <v>15</v>
      </c>
      <c r="F135" s="78">
        <f t="shared" si="46"/>
        <v>15</v>
      </c>
      <c r="G135" s="83">
        <v>0</v>
      </c>
      <c r="H135" s="77">
        <v>5</v>
      </c>
      <c r="I135" s="77">
        <v>10</v>
      </c>
      <c r="J135" s="78">
        <v>0</v>
      </c>
      <c r="K135" s="78">
        <f t="shared" si="47"/>
        <v>0</v>
      </c>
      <c r="L135" s="145">
        <f t="shared" si="48"/>
        <v>1</v>
      </c>
    </row>
    <row r="136" spans="1:12" ht="13.5">
      <c r="A136" s="67" t="s">
        <v>242</v>
      </c>
      <c r="B136" s="79" t="s">
        <v>137</v>
      </c>
      <c r="C136" s="149">
        <v>1</v>
      </c>
      <c r="D136" s="149">
        <v>1</v>
      </c>
      <c r="E136" s="77" t="s">
        <v>15</v>
      </c>
      <c r="F136" s="78">
        <f>G136+H136+I136+J136</f>
        <v>15</v>
      </c>
      <c r="G136" s="83">
        <v>0</v>
      </c>
      <c r="H136" s="77">
        <v>5</v>
      </c>
      <c r="I136" s="77">
        <v>10</v>
      </c>
      <c r="J136" s="78">
        <v>0</v>
      </c>
      <c r="K136" s="78">
        <f>ROUNDUP(G136/15,0)</f>
        <v>0</v>
      </c>
      <c r="L136" s="145">
        <f>ROUNDUP((H136+I136+J136)/15,0)</f>
        <v>1</v>
      </c>
    </row>
    <row r="137" spans="1:12" ht="13.5">
      <c r="A137" s="67" t="s">
        <v>243</v>
      </c>
      <c r="B137" s="172" t="s">
        <v>118</v>
      </c>
      <c r="C137" s="78">
        <v>2</v>
      </c>
      <c r="D137" s="78">
        <v>2</v>
      </c>
      <c r="E137" s="77" t="s">
        <v>15</v>
      </c>
      <c r="F137" s="78">
        <v>80</v>
      </c>
      <c r="G137" s="78">
        <v>0</v>
      </c>
      <c r="H137" s="78">
        <v>0</v>
      </c>
      <c r="I137" s="173">
        <v>0</v>
      </c>
      <c r="J137" s="174">
        <v>0</v>
      </c>
      <c r="K137" s="114">
        <f t="shared" si="47"/>
        <v>0</v>
      </c>
      <c r="L137" s="114">
        <f t="shared" si="48"/>
        <v>0</v>
      </c>
    </row>
    <row r="138" spans="1:12" ht="13.5">
      <c r="A138" s="67" t="s">
        <v>244</v>
      </c>
      <c r="B138" s="172" t="s">
        <v>119</v>
      </c>
      <c r="C138" s="78">
        <v>4</v>
      </c>
      <c r="D138" s="78">
        <v>4</v>
      </c>
      <c r="E138" s="77" t="s">
        <v>15</v>
      </c>
      <c r="F138" s="78">
        <v>160</v>
      </c>
      <c r="G138" s="78">
        <v>0</v>
      </c>
      <c r="H138" s="78">
        <v>0</v>
      </c>
      <c r="I138" s="173">
        <v>0</v>
      </c>
      <c r="J138" s="174">
        <v>0</v>
      </c>
      <c r="K138" s="114">
        <f t="shared" si="47"/>
        <v>0</v>
      </c>
      <c r="L138" s="114">
        <f>ROUNDUP((H138+I138+J138)/15,0)</f>
        <v>0</v>
      </c>
    </row>
    <row r="139" spans="1:12" ht="13.5">
      <c r="A139" s="113"/>
      <c r="B139" s="155" t="s">
        <v>16</v>
      </c>
      <c r="C139" s="117">
        <f>SUM(C128:C138)</f>
        <v>36</v>
      </c>
      <c r="D139" s="117">
        <f>SUM(D128:D138)</f>
        <v>36</v>
      </c>
      <c r="E139" s="117">
        <v>4</v>
      </c>
      <c r="F139" s="117">
        <f aca="true" t="shared" si="49" ref="F139:L139">SUM(F128:F138)</f>
        <v>735</v>
      </c>
      <c r="G139" s="117">
        <f t="shared" si="49"/>
        <v>135</v>
      </c>
      <c r="H139" s="117">
        <f t="shared" si="49"/>
        <v>65</v>
      </c>
      <c r="I139" s="117">
        <f t="shared" si="49"/>
        <v>291</v>
      </c>
      <c r="J139" s="117">
        <f t="shared" si="49"/>
        <v>4</v>
      </c>
      <c r="K139" s="117">
        <f t="shared" si="49"/>
        <v>9</v>
      </c>
      <c r="L139" s="117">
        <f t="shared" si="49"/>
        <v>24</v>
      </c>
    </row>
    <row r="140" spans="1:12" ht="12.75">
      <c r="A140" s="113"/>
      <c r="B140" s="195" t="s">
        <v>59</v>
      </c>
      <c r="C140" s="186"/>
      <c r="D140" s="186"/>
      <c r="E140" s="186"/>
      <c r="F140" s="186"/>
      <c r="G140" s="186"/>
      <c r="H140" s="186"/>
      <c r="I140" s="186"/>
      <c r="J140" s="186"/>
      <c r="K140" s="186"/>
      <c r="L140" s="196"/>
    </row>
    <row r="141" spans="1:12" ht="13.5">
      <c r="A141" s="67" t="s">
        <v>245</v>
      </c>
      <c r="B141" s="172" t="s">
        <v>76</v>
      </c>
      <c r="C141" s="78">
        <v>1</v>
      </c>
      <c r="D141" s="78">
        <v>1</v>
      </c>
      <c r="E141" s="77" t="s">
        <v>14</v>
      </c>
      <c r="F141" s="78">
        <f>G141+H141+I141+J141</f>
        <v>30</v>
      </c>
      <c r="G141" s="78">
        <v>30</v>
      </c>
      <c r="H141" s="78">
        <v>0</v>
      </c>
      <c r="I141" s="173">
        <v>0</v>
      </c>
      <c r="J141" s="174">
        <v>0</v>
      </c>
      <c r="K141" s="114">
        <f>ROUNDUP(G141/15,0)</f>
        <v>2</v>
      </c>
      <c r="L141" s="114">
        <f>ROUNDUP((H141+I141+J141)/15,0)</f>
        <v>0</v>
      </c>
    </row>
    <row r="142" spans="1:12" ht="25.5">
      <c r="A142" s="67" t="s">
        <v>246</v>
      </c>
      <c r="B142" s="55" t="s">
        <v>148</v>
      </c>
      <c r="C142" s="78">
        <v>2</v>
      </c>
      <c r="D142" s="78">
        <v>2</v>
      </c>
      <c r="E142" s="77" t="s">
        <v>15</v>
      </c>
      <c r="F142" s="78">
        <f>G142+H142+I142+J142</f>
        <v>30</v>
      </c>
      <c r="G142" s="78">
        <v>15</v>
      </c>
      <c r="H142" s="78">
        <v>5</v>
      </c>
      <c r="I142" s="173">
        <v>10</v>
      </c>
      <c r="J142" s="174">
        <v>0</v>
      </c>
      <c r="K142" s="114">
        <f>ROUNDUP(G142/15,0)</f>
        <v>1</v>
      </c>
      <c r="L142" s="114">
        <f>ROUNDUP((H142+I142+J142)/15,0)</f>
        <v>1</v>
      </c>
    </row>
    <row r="143" spans="1:12" ht="13.5">
      <c r="A143" s="67" t="s">
        <v>264</v>
      </c>
      <c r="B143" s="172" t="s">
        <v>123</v>
      </c>
      <c r="C143" s="78">
        <v>7</v>
      </c>
      <c r="D143" s="78">
        <v>7</v>
      </c>
      <c r="E143" s="77" t="s">
        <v>14</v>
      </c>
      <c r="F143" s="78">
        <v>60</v>
      </c>
      <c r="G143" s="78">
        <v>0</v>
      </c>
      <c r="H143" s="78">
        <v>0</v>
      </c>
      <c r="I143" s="78">
        <v>60</v>
      </c>
      <c r="J143" s="114">
        <v>0</v>
      </c>
      <c r="K143" s="114">
        <f>CEILING(G143/15,0)</f>
        <v>0</v>
      </c>
      <c r="L143" s="114">
        <f>ROUNDUP((H143+I143+J143)/15,0)</f>
        <v>4</v>
      </c>
    </row>
    <row r="144" spans="1:12" ht="13.5">
      <c r="A144" s="67" t="s">
        <v>247</v>
      </c>
      <c r="B144" s="172" t="s">
        <v>124</v>
      </c>
      <c r="C144" s="78">
        <v>7</v>
      </c>
      <c r="D144" s="78">
        <v>7</v>
      </c>
      <c r="E144" s="77" t="s">
        <v>14</v>
      </c>
      <c r="F144" s="78">
        <v>60</v>
      </c>
      <c r="G144" s="78">
        <v>0</v>
      </c>
      <c r="H144" s="78">
        <v>0</v>
      </c>
      <c r="I144" s="78">
        <v>60</v>
      </c>
      <c r="J144" s="174">
        <v>0</v>
      </c>
      <c r="K144" s="114">
        <f aca="true" t="shared" si="50" ref="K144:K152">CEILING(G144/15,0)</f>
        <v>0</v>
      </c>
      <c r="L144" s="114">
        <f aca="true" t="shared" si="51" ref="L144:L152">ROUNDUP((H144+I144+J144)/15,0)</f>
        <v>4</v>
      </c>
    </row>
    <row r="145" spans="1:12" ht="13.5">
      <c r="A145" s="67" t="s">
        <v>248</v>
      </c>
      <c r="B145" s="172" t="s">
        <v>125</v>
      </c>
      <c r="C145" s="78">
        <v>7</v>
      </c>
      <c r="D145" s="78">
        <v>7</v>
      </c>
      <c r="E145" s="77" t="s">
        <v>14</v>
      </c>
      <c r="F145" s="78">
        <v>60</v>
      </c>
      <c r="G145" s="78">
        <v>0</v>
      </c>
      <c r="H145" s="78">
        <v>0</v>
      </c>
      <c r="I145" s="78">
        <v>60</v>
      </c>
      <c r="J145" s="174">
        <v>0</v>
      </c>
      <c r="K145" s="114">
        <f t="shared" si="50"/>
        <v>0</v>
      </c>
      <c r="L145" s="114">
        <f t="shared" si="51"/>
        <v>4</v>
      </c>
    </row>
    <row r="146" spans="1:12" ht="13.5">
      <c r="A146" s="67" t="s">
        <v>249</v>
      </c>
      <c r="B146" s="172" t="s">
        <v>126</v>
      </c>
      <c r="C146" s="78">
        <v>3</v>
      </c>
      <c r="D146" s="78">
        <v>3</v>
      </c>
      <c r="E146" s="77" t="s">
        <v>14</v>
      </c>
      <c r="F146" s="78">
        <f aca="true" t="shared" si="52" ref="F146:F152">G146+H146+I146+J146</f>
        <v>30</v>
      </c>
      <c r="G146" s="78">
        <v>0</v>
      </c>
      <c r="H146" s="78">
        <v>0</v>
      </c>
      <c r="I146" s="173">
        <v>30</v>
      </c>
      <c r="J146" s="174">
        <v>0</v>
      </c>
      <c r="K146" s="114">
        <f t="shared" si="50"/>
        <v>0</v>
      </c>
      <c r="L146" s="114">
        <f t="shared" si="51"/>
        <v>2</v>
      </c>
    </row>
    <row r="147" spans="1:12" ht="13.5">
      <c r="A147" s="67" t="s">
        <v>250</v>
      </c>
      <c r="B147" s="68" t="s">
        <v>145</v>
      </c>
      <c r="C147" s="78">
        <v>1</v>
      </c>
      <c r="D147" s="78">
        <v>1</v>
      </c>
      <c r="E147" s="77" t="s">
        <v>15</v>
      </c>
      <c r="F147" s="78">
        <f t="shared" si="52"/>
        <v>15</v>
      </c>
      <c r="G147" s="78">
        <v>0</v>
      </c>
      <c r="H147" s="77">
        <v>5</v>
      </c>
      <c r="I147" s="77">
        <v>10</v>
      </c>
      <c r="J147" s="114">
        <v>0</v>
      </c>
      <c r="K147" s="114">
        <f t="shared" si="50"/>
        <v>0</v>
      </c>
      <c r="L147" s="114">
        <f t="shared" si="51"/>
        <v>1</v>
      </c>
    </row>
    <row r="148" spans="1:12" ht="13.5">
      <c r="A148" s="67" t="s">
        <v>251</v>
      </c>
      <c r="B148" s="68" t="s">
        <v>146</v>
      </c>
      <c r="C148" s="78">
        <v>1</v>
      </c>
      <c r="D148" s="78">
        <v>1</v>
      </c>
      <c r="E148" s="77" t="s">
        <v>15</v>
      </c>
      <c r="F148" s="78">
        <f t="shared" si="52"/>
        <v>15</v>
      </c>
      <c r="G148" s="78">
        <v>0</v>
      </c>
      <c r="H148" s="77">
        <v>5</v>
      </c>
      <c r="I148" s="77">
        <v>10</v>
      </c>
      <c r="J148" s="114">
        <v>0</v>
      </c>
      <c r="K148" s="114">
        <f t="shared" si="50"/>
        <v>0</v>
      </c>
      <c r="L148" s="114">
        <f t="shared" si="51"/>
        <v>1</v>
      </c>
    </row>
    <row r="149" spans="1:12" ht="13.5">
      <c r="A149" s="67" t="s">
        <v>413</v>
      </c>
      <c r="B149" s="68" t="s">
        <v>414</v>
      </c>
      <c r="C149" s="78">
        <v>1</v>
      </c>
      <c r="D149" s="78">
        <v>1</v>
      </c>
      <c r="E149" s="77" t="s">
        <v>15</v>
      </c>
      <c r="F149" s="78">
        <f t="shared" si="52"/>
        <v>15</v>
      </c>
      <c r="G149" s="78">
        <v>0</v>
      </c>
      <c r="H149" s="77">
        <v>5</v>
      </c>
      <c r="I149" s="77">
        <v>10</v>
      </c>
      <c r="J149" s="174">
        <v>0</v>
      </c>
      <c r="K149" s="114">
        <f t="shared" si="50"/>
        <v>0</v>
      </c>
      <c r="L149" s="114">
        <f t="shared" si="51"/>
        <v>1</v>
      </c>
    </row>
    <row r="150" spans="1:12" ht="13.5">
      <c r="A150" s="67" t="s">
        <v>415</v>
      </c>
      <c r="B150" s="68" t="s">
        <v>416</v>
      </c>
      <c r="C150" s="78">
        <v>1</v>
      </c>
      <c r="D150" s="78">
        <v>1</v>
      </c>
      <c r="E150" s="77" t="s">
        <v>15</v>
      </c>
      <c r="F150" s="78">
        <f t="shared" si="52"/>
        <v>15</v>
      </c>
      <c r="G150" s="78">
        <v>0</v>
      </c>
      <c r="H150" s="77">
        <v>5</v>
      </c>
      <c r="I150" s="77">
        <v>10</v>
      </c>
      <c r="J150" s="174">
        <v>0</v>
      </c>
      <c r="K150" s="114">
        <f t="shared" si="50"/>
        <v>0</v>
      </c>
      <c r="L150" s="114">
        <f t="shared" si="51"/>
        <v>1</v>
      </c>
    </row>
    <row r="151" spans="1:12" ht="13.5">
      <c r="A151" s="67" t="s">
        <v>417</v>
      </c>
      <c r="B151" s="68" t="s">
        <v>418</v>
      </c>
      <c r="C151" s="78">
        <v>1</v>
      </c>
      <c r="D151" s="78">
        <v>1</v>
      </c>
      <c r="E151" s="77" t="s">
        <v>15</v>
      </c>
      <c r="F151" s="78">
        <f t="shared" si="52"/>
        <v>15</v>
      </c>
      <c r="G151" s="78">
        <v>0</v>
      </c>
      <c r="H151" s="77">
        <v>5</v>
      </c>
      <c r="I151" s="77">
        <v>10</v>
      </c>
      <c r="J151" s="174">
        <v>0</v>
      </c>
      <c r="K151" s="114">
        <f t="shared" si="50"/>
        <v>0</v>
      </c>
      <c r="L151" s="114">
        <f t="shared" si="51"/>
        <v>1</v>
      </c>
    </row>
    <row r="152" spans="1:12" ht="13.5">
      <c r="A152" s="67" t="s">
        <v>419</v>
      </c>
      <c r="B152" s="68" t="s">
        <v>420</v>
      </c>
      <c r="C152" s="78">
        <v>1</v>
      </c>
      <c r="D152" s="78">
        <v>1</v>
      </c>
      <c r="E152" s="77" t="s">
        <v>15</v>
      </c>
      <c r="F152" s="78">
        <f t="shared" si="52"/>
        <v>15</v>
      </c>
      <c r="G152" s="78">
        <v>0</v>
      </c>
      <c r="H152" s="77">
        <v>5</v>
      </c>
      <c r="I152" s="77">
        <v>10</v>
      </c>
      <c r="J152" s="174">
        <v>0</v>
      </c>
      <c r="K152" s="114">
        <f t="shared" si="50"/>
        <v>0</v>
      </c>
      <c r="L152" s="114">
        <f t="shared" si="51"/>
        <v>1</v>
      </c>
    </row>
    <row r="153" spans="1:12" ht="13.5">
      <c r="A153" s="113"/>
      <c r="B153" s="155" t="s">
        <v>16</v>
      </c>
      <c r="C153" s="117">
        <f>SUM(C141:C152)</f>
        <v>33</v>
      </c>
      <c r="D153" s="117">
        <f>SUM(D141:D152)</f>
        <v>33</v>
      </c>
      <c r="E153" s="117">
        <v>5</v>
      </c>
      <c r="F153" s="117">
        <f aca="true" t="shared" si="53" ref="F153:L153">SUM(F141:F152)</f>
        <v>360</v>
      </c>
      <c r="G153" s="117">
        <f t="shared" si="53"/>
        <v>45</v>
      </c>
      <c r="H153" s="117">
        <f t="shared" si="53"/>
        <v>35</v>
      </c>
      <c r="I153" s="117">
        <f t="shared" si="53"/>
        <v>280</v>
      </c>
      <c r="J153" s="117">
        <f t="shared" si="53"/>
        <v>0</v>
      </c>
      <c r="K153" s="117">
        <f t="shared" si="53"/>
        <v>3</v>
      </c>
      <c r="L153" s="117">
        <f t="shared" si="53"/>
        <v>21</v>
      </c>
    </row>
    <row r="154" spans="1:12" ht="13.5">
      <c r="A154" s="113"/>
      <c r="B154" s="177" t="s">
        <v>111</v>
      </c>
      <c r="C154" s="92">
        <f aca="true" t="shared" si="54" ref="C154:I154">C139+C153</f>
        <v>69</v>
      </c>
      <c r="D154" s="92">
        <f>D139+D153</f>
        <v>69</v>
      </c>
      <c r="E154" s="84">
        <f t="shared" si="54"/>
        <v>9</v>
      </c>
      <c r="F154" s="84">
        <f>F139+F153</f>
        <v>1095</v>
      </c>
      <c r="G154" s="84">
        <f>G139+G153</f>
        <v>180</v>
      </c>
      <c r="H154" s="84">
        <f t="shared" si="54"/>
        <v>100</v>
      </c>
      <c r="I154" s="84">
        <f t="shared" si="54"/>
        <v>571</v>
      </c>
      <c r="J154" s="133">
        <f>SUM(J153,J139)</f>
        <v>4</v>
      </c>
      <c r="K154" s="92"/>
      <c r="L154" s="78"/>
    </row>
    <row r="155" spans="1:12" ht="13.5">
      <c r="A155" s="113"/>
      <c r="B155" s="134" t="s">
        <v>103</v>
      </c>
      <c r="C155" s="135">
        <f aca="true" t="shared" si="55" ref="C155:I155">C19+C36+C48+C60+C74+C84+C98+C110+C122+C139+C153</f>
        <v>360</v>
      </c>
      <c r="D155" s="135">
        <f>D19+D36+D48+D60+D74+D84+D98+D110+D122+D139+D153</f>
        <v>332</v>
      </c>
      <c r="E155" s="135">
        <f t="shared" si="55"/>
        <v>42</v>
      </c>
      <c r="F155" s="135">
        <f t="shared" si="55"/>
        <v>5350</v>
      </c>
      <c r="G155" s="135">
        <f t="shared" si="55"/>
        <v>1740</v>
      </c>
      <c r="H155" s="135">
        <f t="shared" si="55"/>
        <v>732</v>
      </c>
      <c r="I155" s="135">
        <f t="shared" si="55"/>
        <v>2279</v>
      </c>
      <c r="J155" s="136">
        <f>SUM(J154,J123,J61)</f>
        <v>39</v>
      </c>
      <c r="K155" s="119"/>
      <c r="L155" s="119"/>
    </row>
    <row r="156" spans="1:12" ht="13.5">
      <c r="A156" s="113"/>
      <c r="B156" s="137" t="s">
        <v>19</v>
      </c>
      <c r="C156" s="178"/>
      <c r="D156" s="179"/>
      <c r="E156" s="156"/>
      <c r="F156" s="164"/>
      <c r="G156" s="97">
        <f>(G155/F155)*100</f>
        <v>32.52336448598131</v>
      </c>
      <c r="H156" s="97">
        <f>(H155/F155)*100</f>
        <v>13.682242990654206</v>
      </c>
      <c r="I156" s="97">
        <f>(I155/F155)*100</f>
        <v>42.598130841121495</v>
      </c>
      <c r="J156" s="138">
        <f>J155/F155*100</f>
        <v>0.7289719626168224</v>
      </c>
      <c r="K156" s="176"/>
      <c r="L156" s="176"/>
    </row>
    <row r="157" spans="1:26" s="140" customFormat="1" ht="42" customHeight="1">
      <c r="A157" s="12"/>
      <c r="B157" s="190" t="s">
        <v>127</v>
      </c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39"/>
      <c r="N157" s="139"/>
      <c r="O157" s="139"/>
      <c r="P157" s="139"/>
      <c r="Q157" s="139"/>
      <c r="R157" s="139"/>
      <c r="S157" s="139"/>
      <c r="T157" s="139"/>
      <c r="U157" s="139"/>
      <c r="V157" s="2"/>
      <c r="W157" s="2"/>
      <c r="X157" s="2"/>
      <c r="Y157" s="2"/>
      <c r="Z157" s="2"/>
    </row>
    <row r="158" spans="2:12" ht="12.75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</row>
    <row r="159" spans="2:12" ht="64.5" customHeight="1">
      <c r="B159" s="191" t="s">
        <v>421</v>
      </c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</row>
    <row r="160" spans="3:12" ht="12.75">
      <c r="C160" s="141"/>
      <c r="D160" s="141"/>
      <c r="L160" s="8"/>
    </row>
    <row r="161" spans="2:12" ht="12.75">
      <c r="B161" s="10"/>
      <c r="L161" s="8"/>
    </row>
    <row r="162" ht="12.75">
      <c r="L162" s="8"/>
    </row>
    <row r="163" ht="12.75">
      <c r="L163" s="8"/>
    </row>
    <row r="164" ht="12.75">
      <c r="L164" s="8"/>
    </row>
    <row r="165" ht="12.75">
      <c r="L165" s="8"/>
    </row>
    <row r="166" ht="12.75">
      <c r="L166" s="8"/>
    </row>
    <row r="167" ht="12.75">
      <c r="L167" s="8"/>
    </row>
    <row r="168" ht="12.75">
      <c r="L168" s="8"/>
    </row>
    <row r="169" ht="12.75">
      <c r="L169" s="8"/>
    </row>
    <row r="170" ht="12.75">
      <c r="L170" s="8"/>
    </row>
    <row r="171" ht="12.75">
      <c r="L171" s="8"/>
    </row>
    <row r="172" ht="12.75">
      <c r="L172" s="8"/>
    </row>
    <row r="173" ht="12.75">
      <c r="L173" s="8"/>
    </row>
    <row r="174" ht="12.75">
      <c r="L174" s="8"/>
    </row>
    <row r="175" ht="12.75">
      <c r="L175" s="8"/>
    </row>
    <row r="176" ht="12.75">
      <c r="L176" s="8"/>
    </row>
    <row r="177" ht="12.75">
      <c r="L177" s="8"/>
    </row>
    <row r="178" ht="12.75">
      <c r="L178" s="8"/>
    </row>
    <row r="179" ht="12.75">
      <c r="L179" s="8"/>
    </row>
    <row r="180" ht="12.75">
      <c r="L180" s="8"/>
    </row>
    <row r="181" ht="12.75">
      <c r="L181" s="8"/>
    </row>
    <row r="182" ht="12.75">
      <c r="L182" s="8"/>
    </row>
    <row r="183" ht="12.75">
      <c r="L183" s="8"/>
    </row>
    <row r="184" ht="12.75">
      <c r="L184" s="8"/>
    </row>
    <row r="185" ht="12.75">
      <c r="L185" s="8"/>
    </row>
    <row r="186" ht="12.75">
      <c r="L186" s="8"/>
    </row>
    <row r="187" ht="12.75">
      <c r="L187" s="8"/>
    </row>
    <row r="188" ht="12.75">
      <c r="L188" s="8"/>
    </row>
    <row r="189" ht="12.75">
      <c r="L189" s="8"/>
    </row>
    <row r="190" ht="12.75">
      <c r="L190" s="8"/>
    </row>
    <row r="191" ht="12.75">
      <c r="L191" s="8"/>
    </row>
    <row r="192" ht="12.75">
      <c r="L192" s="8"/>
    </row>
    <row r="193" ht="12.75">
      <c r="L193" s="8"/>
    </row>
    <row r="194" ht="12.75">
      <c r="L194" s="8"/>
    </row>
    <row r="195" ht="12.75">
      <c r="L195" s="8"/>
    </row>
    <row r="196" ht="12.75">
      <c r="L196" s="8"/>
    </row>
    <row r="197" ht="12.75">
      <c r="L197" s="8"/>
    </row>
    <row r="198" ht="12.75">
      <c r="L198" s="8"/>
    </row>
    <row r="199" ht="12.75">
      <c r="L199" s="8"/>
    </row>
    <row r="200" ht="12.75">
      <c r="L200" s="8"/>
    </row>
    <row r="201" ht="12.75">
      <c r="L201" s="8"/>
    </row>
    <row r="202" ht="12.75">
      <c r="L202" s="8"/>
    </row>
    <row r="203" ht="12.75">
      <c r="L203" s="8"/>
    </row>
    <row r="204" ht="12.75">
      <c r="L204" s="8"/>
    </row>
    <row r="205" ht="12.75">
      <c r="L205" s="8"/>
    </row>
    <row r="206" ht="12.75">
      <c r="L206" s="8"/>
    </row>
    <row r="207" ht="12.75">
      <c r="L207" s="8"/>
    </row>
    <row r="208" ht="12.75">
      <c r="L208" s="8"/>
    </row>
    <row r="209" ht="12.75">
      <c r="L209" s="8"/>
    </row>
    <row r="210" ht="12.75">
      <c r="L210" s="8"/>
    </row>
    <row r="211" ht="12.75">
      <c r="L211" s="8"/>
    </row>
    <row r="212" ht="12.75">
      <c r="L212" s="8"/>
    </row>
    <row r="213" ht="12.75">
      <c r="L213" s="8"/>
    </row>
    <row r="214" ht="12.75">
      <c r="L214" s="8"/>
    </row>
    <row r="215" ht="12.75">
      <c r="L215" s="8"/>
    </row>
    <row r="216" ht="12.75">
      <c r="L216" s="8"/>
    </row>
    <row r="217" ht="12.75">
      <c r="L217" s="8"/>
    </row>
    <row r="218" ht="12.75">
      <c r="L218" s="8"/>
    </row>
    <row r="219" ht="12.75">
      <c r="L219" s="8"/>
    </row>
    <row r="220" ht="12.75">
      <c r="L220" s="8"/>
    </row>
    <row r="221" ht="12.75">
      <c r="L221" s="8"/>
    </row>
    <row r="222" ht="12.75">
      <c r="L222" s="8"/>
    </row>
    <row r="223" ht="12.75">
      <c r="L223" s="8"/>
    </row>
    <row r="224" ht="12.75">
      <c r="L224" s="8"/>
    </row>
    <row r="225" ht="12.75">
      <c r="L225" s="8"/>
    </row>
    <row r="226" ht="12.75">
      <c r="L226" s="8"/>
    </row>
    <row r="227" ht="12.75">
      <c r="L227" s="8"/>
    </row>
    <row r="228" ht="12.75">
      <c r="L228" s="8"/>
    </row>
    <row r="229" ht="12.75">
      <c r="L229" s="8"/>
    </row>
    <row r="230" ht="12.75">
      <c r="L230" s="8"/>
    </row>
    <row r="231" ht="12.75">
      <c r="L231" s="8"/>
    </row>
    <row r="232" ht="12.75">
      <c r="L232" s="8"/>
    </row>
    <row r="233" ht="12.75">
      <c r="L233" s="8"/>
    </row>
    <row r="234" ht="12.75">
      <c r="L234" s="8"/>
    </row>
    <row r="235" ht="12.75">
      <c r="L235" s="8"/>
    </row>
    <row r="236" ht="12.75">
      <c r="L236" s="8"/>
    </row>
    <row r="237" ht="12.75">
      <c r="L237" s="8"/>
    </row>
    <row r="238" ht="12.75">
      <c r="L238" s="8"/>
    </row>
    <row r="239" ht="12.75">
      <c r="L239" s="8"/>
    </row>
    <row r="240" ht="12.75">
      <c r="L240" s="8"/>
    </row>
    <row r="241" ht="12.75">
      <c r="L241" s="8"/>
    </row>
    <row r="242" ht="12.75">
      <c r="L242" s="8"/>
    </row>
    <row r="243" ht="12.75">
      <c r="L243" s="8"/>
    </row>
    <row r="244" ht="12.75">
      <c r="L244" s="8"/>
    </row>
    <row r="245" ht="12.75">
      <c r="L245" s="8"/>
    </row>
    <row r="246" ht="12.75">
      <c r="L246" s="8"/>
    </row>
    <row r="247" ht="12.75">
      <c r="L247" s="8"/>
    </row>
    <row r="248" ht="12.75">
      <c r="L248" s="8"/>
    </row>
    <row r="249" ht="12.75">
      <c r="L249" s="8"/>
    </row>
    <row r="250" ht="12.75">
      <c r="L250" s="8"/>
    </row>
    <row r="251" ht="12.75">
      <c r="L251" s="8"/>
    </row>
    <row r="252" ht="12.75">
      <c r="L252" s="8"/>
    </row>
    <row r="253" ht="12.75">
      <c r="L253" s="8"/>
    </row>
    <row r="254" ht="12.75">
      <c r="L254" s="8"/>
    </row>
    <row r="255" ht="12.75">
      <c r="L255" s="8"/>
    </row>
    <row r="256" ht="12.75">
      <c r="L256" s="8"/>
    </row>
    <row r="257" ht="12.75">
      <c r="L257" s="8"/>
    </row>
    <row r="258" ht="12.75">
      <c r="L258" s="8"/>
    </row>
    <row r="259" ht="12.75">
      <c r="L259" s="8"/>
    </row>
    <row r="260" ht="12.75">
      <c r="L260" s="8"/>
    </row>
    <row r="261" ht="12.75">
      <c r="L261" s="8"/>
    </row>
    <row r="262" ht="12.75">
      <c r="L262" s="8"/>
    </row>
    <row r="263" ht="12.75">
      <c r="L263" s="8"/>
    </row>
    <row r="264" ht="12.75">
      <c r="L264" s="8"/>
    </row>
    <row r="265" ht="12.75">
      <c r="L265" s="8"/>
    </row>
    <row r="266" ht="12.75">
      <c r="L266" s="8"/>
    </row>
    <row r="267" ht="12.75">
      <c r="L267" s="8"/>
    </row>
    <row r="268" ht="12.75">
      <c r="L268" s="8"/>
    </row>
    <row r="269" ht="12.75">
      <c r="L269" s="8"/>
    </row>
    <row r="270" ht="12.75">
      <c r="L270" s="8"/>
    </row>
    <row r="271" ht="12.75">
      <c r="L271" s="8"/>
    </row>
    <row r="272" ht="12.75">
      <c r="L272" s="8"/>
    </row>
    <row r="273" ht="12.75">
      <c r="L273" s="8"/>
    </row>
    <row r="274" ht="12.75">
      <c r="L274" s="8"/>
    </row>
    <row r="275" ht="12.75">
      <c r="L275" s="8"/>
    </row>
    <row r="276" ht="12.75">
      <c r="L276" s="8"/>
    </row>
    <row r="277" ht="12.75">
      <c r="L277" s="8"/>
    </row>
    <row r="278" ht="12.75">
      <c r="L278" s="8"/>
    </row>
    <row r="279" ht="12.75">
      <c r="L279" s="8"/>
    </row>
  </sheetData>
  <sheetProtection/>
  <mergeCells count="15">
    <mergeCell ref="B157:L157"/>
    <mergeCell ref="B158:L158"/>
    <mergeCell ref="B159:L159"/>
    <mergeCell ref="B75:L75"/>
    <mergeCell ref="B85:L85"/>
    <mergeCell ref="B99:L99"/>
    <mergeCell ref="B111:L111"/>
    <mergeCell ref="B127:L127"/>
    <mergeCell ref="B140:L140"/>
    <mergeCell ref="B1:L1"/>
    <mergeCell ref="B2:L2"/>
    <mergeCell ref="B3:L3"/>
    <mergeCell ref="B5:L5"/>
    <mergeCell ref="B20:L20"/>
    <mergeCell ref="B64:L6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67">
      <selection activeCell="O9" sqref="O9"/>
    </sheetView>
  </sheetViews>
  <sheetFormatPr defaultColWidth="9.140625" defaultRowHeight="12.75"/>
  <sheetData>
    <row r="1" spans="1:13" ht="12.75">
      <c r="A1" s="54"/>
      <c r="B1" s="225" t="s">
        <v>28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33" customHeight="1">
      <c r="A2" s="54"/>
      <c r="B2" s="200" t="s">
        <v>425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4" spans="1:13" ht="48">
      <c r="A4" s="17" t="s">
        <v>268</v>
      </c>
      <c r="B4" s="201" t="s">
        <v>269</v>
      </c>
      <c r="C4" s="202"/>
      <c r="D4" s="18" t="s">
        <v>0</v>
      </c>
      <c r="E4" s="15" t="s">
        <v>267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1" t="s">
        <v>6</v>
      </c>
      <c r="L4" s="19" t="s">
        <v>270</v>
      </c>
      <c r="M4" s="21" t="s">
        <v>271</v>
      </c>
    </row>
    <row r="5" spans="1:13" ht="27">
      <c r="A5" s="22" t="s">
        <v>272</v>
      </c>
      <c r="B5" s="226" t="s">
        <v>273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</row>
    <row r="6" spans="1:13" ht="13.5">
      <c r="A6" s="23" t="s">
        <v>274</v>
      </c>
      <c r="B6" s="203" t="s">
        <v>275</v>
      </c>
      <c r="C6" s="204"/>
      <c r="D6" s="24">
        <v>1</v>
      </c>
      <c r="E6" s="24">
        <v>1</v>
      </c>
      <c r="F6" s="24" t="s">
        <v>15</v>
      </c>
      <c r="G6" s="25">
        <v>15</v>
      </c>
      <c r="H6" s="25">
        <v>0</v>
      </c>
      <c r="I6" s="25">
        <v>5</v>
      </c>
      <c r="J6" s="26">
        <v>10</v>
      </c>
      <c r="K6" s="25">
        <v>0</v>
      </c>
      <c r="L6" s="25">
        <f aca="true" t="shared" si="0" ref="L6:L11">H6/15</f>
        <v>0</v>
      </c>
      <c r="M6" s="25">
        <f aca="true" t="shared" si="1" ref="M6:M11">(I6+J6+K6)/15</f>
        <v>1</v>
      </c>
    </row>
    <row r="7" spans="1:13" ht="13.5">
      <c r="A7" s="23" t="s">
        <v>276</v>
      </c>
      <c r="B7" s="203" t="s">
        <v>277</v>
      </c>
      <c r="C7" s="204"/>
      <c r="D7" s="24">
        <v>1</v>
      </c>
      <c r="E7" s="24"/>
      <c r="F7" s="24" t="s">
        <v>15</v>
      </c>
      <c r="G7" s="25">
        <v>15</v>
      </c>
      <c r="H7" s="25">
        <v>0</v>
      </c>
      <c r="I7" s="25">
        <v>5</v>
      </c>
      <c r="J7" s="26">
        <v>10</v>
      </c>
      <c r="K7" s="25">
        <v>0</v>
      </c>
      <c r="L7" s="25">
        <f t="shared" si="0"/>
        <v>0</v>
      </c>
      <c r="M7" s="25">
        <f t="shared" si="1"/>
        <v>1</v>
      </c>
    </row>
    <row r="8" spans="1:13" ht="13.5">
      <c r="A8" s="23" t="s">
        <v>278</v>
      </c>
      <c r="B8" s="27" t="s">
        <v>279</v>
      </c>
      <c r="C8" s="27"/>
      <c r="D8" s="24">
        <v>1</v>
      </c>
      <c r="E8" s="24"/>
      <c r="F8" s="24" t="s">
        <v>15</v>
      </c>
      <c r="G8" s="25">
        <f>H8+I8+J8+K8</f>
        <v>15</v>
      </c>
      <c r="H8" s="25">
        <v>0</v>
      </c>
      <c r="I8" s="25">
        <v>5</v>
      </c>
      <c r="J8" s="26">
        <v>10</v>
      </c>
      <c r="K8" s="25">
        <v>0</v>
      </c>
      <c r="L8" s="25">
        <f t="shared" si="0"/>
        <v>0</v>
      </c>
      <c r="M8" s="25">
        <f t="shared" si="1"/>
        <v>1</v>
      </c>
    </row>
    <row r="9" spans="1:13" ht="13.5">
      <c r="A9" s="23" t="s">
        <v>280</v>
      </c>
      <c r="B9" s="203" t="s">
        <v>281</v>
      </c>
      <c r="C9" s="204"/>
      <c r="D9" s="24">
        <v>1</v>
      </c>
      <c r="E9" s="24">
        <v>1</v>
      </c>
      <c r="F9" s="24" t="s">
        <v>15</v>
      </c>
      <c r="G9" s="25">
        <v>15</v>
      </c>
      <c r="H9" s="25">
        <v>0</v>
      </c>
      <c r="I9" s="25">
        <v>5</v>
      </c>
      <c r="J9" s="26">
        <v>10</v>
      </c>
      <c r="K9" s="25">
        <v>0</v>
      </c>
      <c r="L9" s="25">
        <f t="shared" si="0"/>
        <v>0</v>
      </c>
      <c r="M9" s="25">
        <f t="shared" si="1"/>
        <v>1</v>
      </c>
    </row>
    <row r="10" spans="1:13" ht="13.5">
      <c r="A10" s="23" t="s">
        <v>282</v>
      </c>
      <c r="B10" s="203" t="s">
        <v>283</v>
      </c>
      <c r="C10" s="204"/>
      <c r="D10" s="24">
        <v>1</v>
      </c>
      <c r="E10" s="24">
        <v>1</v>
      </c>
      <c r="F10" s="24" t="s">
        <v>15</v>
      </c>
      <c r="G10" s="25">
        <v>15</v>
      </c>
      <c r="H10" s="25">
        <v>0</v>
      </c>
      <c r="I10" s="25">
        <v>5</v>
      </c>
      <c r="J10" s="26">
        <v>10</v>
      </c>
      <c r="K10" s="25">
        <v>0</v>
      </c>
      <c r="L10" s="25">
        <f t="shared" si="0"/>
        <v>0</v>
      </c>
      <c r="M10" s="25">
        <f t="shared" si="1"/>
        <v>1</v>
      </c>
    </row>
    <row r="11" spans="1:13" ht="13.5">
      <c r="A11" s="23" t="s">
        <v>284</v>
      </c>
      <c r="B11" s="28" t="s">
        <v>285</v>
      </c>
      <c r="C11" s="29"/>
      <c r="D11" s="24">
        <v>1</v>
      </c>
      <c r="E11" s="24">
        <v>1</v>
      </c>
      <c r="F11" s="24" t="s">
        <v>15</v>
      </c>
      <c r="G11" s="25">
        <v>15</v>
      </c>
      <c r="H11" s="25">
        <v>0</v>
      </c>
      <c r="I11" s="25">
        <v>5</v>
      </c>
      <c r="J11" s="26">
        <v>10</v>
      </c>
      <c r="K11" s="25">
        <v>0</v>
      </c>
      <c r="L11" s="25">
        <f t="shared" si="0"/>
        <v>0</v>
      </c>
      <c r="M11" s="25">
        <f t="shared" si="1"/>
        <v>1</v>
      </c>
    </row>
    <row r="12" spans="1:13" ht="27">
      <c r="A12" s="22" t="s">
        <v>286</v>
      </c>
      <c r="B12" s="213" t="s">
        <v>287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4"/>
    </row>
    <row r="13" spans="1:13" ht="12.75">
      <c r="A13" s="30" t="s">
        <v>288</v>
      </c>
      <c r="B13" s="203" t="s">
        <v>289</v>
      </c>
      <c r="C13" s="204"/>
      <c r="D13" s="24">
        <v>1</v>
      </c>
      <c r="E13" s="24">
        <v>1</v>
      </c>
      <c r="F13" s="24" t="s">
        <v>15</v>
      </c>
      <c r="G13" s="25">
        <v>15</v>
      </c>
      <c r="H13" s="25">
        <v>0</v>
      </c>
      <c r="I13" s="25">
        <v>5</v>
      </c>
      <c r="J13" s="26">
        <v>10</v>
      </c>
      <c r="K13" s="25">
        <v>0</v>
      </c>
      <c r="L13" s="25">
        <f aca="true" t="shared" si="2" ref="L13:L18">H13/15</f>
        <v>0</v>
      </c>
      <c r="M13" s="25">
        <f aca="true" t="shared" si="3" ref="M13:M18">(I13+J13+K13)/15</f>
        <v>1</v>
      </c>
    </row>
    <row r="14" spans="1:13" ht="12.75">
      <c r="A14" s="30" t="s">
        <v>290</v>
      </c>
      <c r="B14" s="28" t="s">
        <v>291</v>
      </c>
      <c r="C14" s="29"/>
      <c r="D14" s="24">
        <v>1</v>
      </c>
      <c r="E14" s="24">
        <v>1</v>
      </c>
      <c r="F14" s="24" t="s">
        <v>15</v>
      </c>
      <c r="G14" s="25">
        <v>15</v>
      </c>
      <c r="H14" s="25">
        <v>0</v>
      </c>
      <c r="I14" s="25">
        <v>5</v>
      </c>
      <c r="J14" s="26">
        <v>10</v>
      </c>
      <c r="K14" s="25">
        <v>0</v>
      </c>
      <c r="L14" s="25">
        <f t="shared" si="2"/>
        <v>0</v>
      </c>
      <c r="M14" s="25">
        <f t="shared" si="3"/>
        <v>1</v>
      </c>
    </row>
    <row r="15" spans="1:13" ht="12.75">
      <c r="A15" s="30" t="s">
        <v>292</v>
      </c>
      <c r="B15" s="203" t="s">
        <v>293</v>
      </c>
      <c r="C15" s="204"/>
      <c r="D15" s="24">
        <v>1</v>
      </c>
      <c r="E15" s="24">
        <v>1</v>
      </c>
      <c r="F15" s="24" t="s">
        <v>15</v>
      </c>
      <c r="G15" s="25">
        <v>15</v>
      </c>
      <c r="H15" s="25">
        <v>0</v>
      </c>
      <c r="I15" s="25">
        <v>5</v>
      </c>
      <c r="J15" s="26">
        <v>10</v>
      </c>
      <c r="K15" s="25">
        <v>0</v>
      </c>
      <c r="L15" s="25">
        <f t="shared" si="2"/>
        <v>0</v>
      </c>
      <c r="M15" s="25">
        <f t="shared" si="3"/>
        <v>1</v>
      </c>
    </row>
    <row r="16" spans="1:13" ht="12.75">
      <c r="A16" s="30" t="s">
        <v>294</v>
      </c>
      <c r="B16" s="223" t="s">
        <v>295</v>
      </c>
      <c r="C16" s="228"/>
      <c r="D16" s="24">
        <v>1</v>
      </c>
      <c r="E16" s="24"/>
      <c r="F16" s="24" t="s">
        <v>15</v>
      </c>
      <c r="G16" s="25">
        <v>15</v>
      </c>
      <c r="H16" s="25">
        <v>0</v>
      </c>
      <c r="I16" s="25">
        <v>5</v>
      </c>
      <c r="J16" s="26">
        <v>10</v>
      </c>
      <c r="K16" s="25">
        <v>0</v>
      </c>
      <c r="L16" s="25">
        <f t="shared" si="2"/>
        <v>0</v>
      </c>
      <c r="M16" s="25">
        <f t="shared" si="3"/>
        <v>1</v>
      </c>
    </row>
    <row r="17" spans="1:13" ht="12.75">
      <c r="A17" s="30" t="s">
        <v>296</v>
      </c>
      <c r="B17" s="27" t="s">
        <v>297</v>
      </c>
      <c r="C17" s="27"/>
      <c r="D17" s="24">
        <v>1</v>
      </c>
      <c r="E17" s="24">
        <v>1</v>
      </c>
      <c r="F17" s="24" t="s">
        <v>15</v>
      </c>
      <c r="G17" s="25">
        <v>15</v>
      </c>
      <c r="H17" s="25">
        <v>0</v>
      </c>
      <c r="I17" s="25">
        <v>5</v>
      </c>
      <c r="J17" s="26">
        <v>10</v>
      </c>
      <c r="K17" s="25">
        <v>0</v>
      </c>
      <c r="L17" s="25">
        <f t="shared" si="2"/>
        <v>0</v>
      </c>
      <c r="M17" s="25">
        <f t="shared" si="3"/>
        <v>1</v>
      </c>
    </row>
    <row r="18" spans="1:13" ht="12.75">
      <c r="A18" s="30" t="s">
        <v>298</v>
      </c>
      <c r="B18" s="203" t="s">
        <v>299</v>
      </c>
      <c r="C18" s="204"/>
      <c r="D18" s="24">
        <v>1</v>
      </c>
      <c r="E18" s="24">
        <v>1</v>
      </c>
      <c r="F18" s="24" t="s">
        <v>15</v>
      </c>
      <c r="G18" s="25">
        <v>15</v>
      </c>
      <c r="H18" s="25">
        <v>0</v>
      </c>
      <c r="I18" s="25">
        <v>5</v>
      </c>
      <c r="J18" s="26">
        <v>10</v>
      </c>
      <c r="K18" s="25">
        <v>0</v>
      </c>
      <c r="L18" s="25">
        <f t="shared" si="2"/>
        <v>0</v>
      </c>
      <c r="M18" s="25">
        <f t="shared" si="3"/>
        <v>1</v>
      </c>
    </row>
    <row r="19" spans="1:13" ht="27">
      <c r="A19" s="22" t="s">
        <v>300</v>
      </c>
      <c r="B19" s="16" t="s">
        <v>301</v>
      </c>
      <c r="C19" s="16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12.75">
      <c r="A20" s="30" t="s">
        <v>302</v>
      </c>
      <c r="B20" s="229" t="s">
        <v>303</v>
      </c>
      <c r="C20" s="230"/>
      <c r="D20" s="33">
        <v>1</v>
      </c>
      <c r="E20" s="33">
        <v>1</v>
      </c>
      <c r="F20" s="33" t="s">
        <v>15</v>
      </c>
      <c r="G20" s="34">
        <v>15</v>
      </c>
      <c r="H20" s="33">
        <v>0</v>
      </c>
      <c r="I20" s="25">
        <v>5</v>
      </c>
      <c r="J20" s="26">
        <v>10</v>
      </c>
      <c r="K20" s="33">
        <v>0</v>
      </c>
      <c r="L20" s="35">
        <f aca="true" t="shared" si="4" ref="L20:L25">H20/15</f>
        <v>0</v>
      </c>
      <c r="M20" s="33">
        <v>1</v>
      </c>
    </row>
    <row r="21" spans="1:13" ht="12.75">
      <c r="A21" s="30" t="s">
        <v>304</v>
      </c>
      <c r="B21" s="229" t="s">
        <v>305</v>
      </c>
      <c r="C21" s="230"/>
      <c r="D21" s="33">
        <v>1</v>
      </c>
      <c r="E21" s="33">
        <v>1</v>
      </c>
      <c r="F21" s="33" t="s">
        <v>15</v>
      </c>
      <c r="G21" s="34">
        <v>15</v>
      </c>
      <c r="H21" s="33">
        <v>0</v>
      </c>
      <c r="I21" s="25">
        <v>5</v>
      </c>
      <c r="J21" s="26">
        <v>10</v>
      </c>
      <c r="K21" s="33">
        <v>0</v>
      </c>
      <c r="L21" s="36">
        <f t="shared" si="4"/>
        <v>0</v>
      </c>
      <c r="M21" s="33">
        <v>1</v>
      </c>
    </row>
    <row r="22" spans="1:13" ht="12.75">
      <c r="A22" s="30" t="s">
        <v>306</v>
      </c>
      <c r="B22" s="37" t="s">
        <v>307</v>
      </c>
      <c r="C22" s="14"/>
      <c r="D22" s="33">
        <v>1</v>
      </c>
      <c r="E22" s="33">
        <v>1</v>
      </c>
      <c r="F22" s="33" t="s">
        <v>15</v>
      </c>
      <c r="G22" s="34">
        <v>15</v>
      </c>
      <c r="H22" s="33">
        <v>0</v>
      </c>
      <c r="I22" s="25">
        <v>5</v>
      </c>
      <c r="J22" s="26">
        <v>10</v>
      </c>
      <c r="K22" s="33">
        <v>0</v>
      </c>
      <c r="L22" s="36">
        <f t="shared" si="4"/>
        <v>0</v>
      </c>
      <c r="M22" s="33">
        <v>1</v>
      </c>
    </row>
    <row r="23" spans="1:13" ht="12.75">
      <c r="A23" s="30" t="s">
        <v>308</v>
      </c>
      <c r="B23" s="13" t="s">
        <v>309</v>
      </c>
      <c r="C23" s="11"/>
      <c r="D23" s="33">
        <v>1</v>
      </c>
      <c r="E23" s="33">
        <v>1</v>
      </c>
      <c r="F23" s="33" t="s">
        <v>15</v>
      </c>
      <c r="G23" s="34">
        <v>15</v>
      </c>
      <c r="H23" s="33">
        <v>0</v>
      </c>
      <c r="I23" s="25">
        <v>5</v>
      </c>
      <c r="J23" s="26">
        <v>10</v>
      </c>
      <c r="K23" s="33">
        <v>0</v>
      </c>
      <c r="L23" s="25">
        <f t="shared" si="4"/>
        <v>0</v>
      </c>
      <c r="M23" s="33">
        <v>1</v>
      </c>
    </row>
    <row r="24" spans="1:13" ht="12.75">
      <c r="A24" s="30" t="s">
        <v>310</v>
      </c>
      <c r="B24" s="13" t="s">
        <v>311</v>
      </c>
      <c r="C24" s="38"/>
      <c r="D24" s="33">
        <v>1</v>
      </c>
      <c r="E24" s="33">
        <v>1</v>
      </c>
      <c r="F24" s="33" t="s">
        <v>15</v>
      </c>
      <c r="G24" s="34">
        <v>15</v>
      </c>
      <c r="H24" s="33">
        <v>0</v>
      </c>
      <c r="I24" s="25">
        <v>5</v>
      </c>
      <c r="J24" s="26">
        <v>10</v>
      </c>
      <c r="K24" s="33">
        <v>0</v>
      </c>
      <c r="L24" s="25">
        <f t="shared" si="4"/>
        <v>0</v>
      </c>
      <c r="M24" s="33">
        <v>1</v>
      </c>
    </row>
    <row r="25" spans="1:13" ht="12.75">
      <c r="A25" s="30" t="s">
        <v>312</v>
      </c>
      <c r="B25" s="13" t="s">
        <v>313</v>
      </c>
      <c r="C25" s="38"/>
      <c r="D25" s="33">
        <v>1</v>
      </c>
      <c r="E25" s="33">
        <v>1</v>
      </c>
      <c r="F25" s="33" t="s">
        <v>15</v>
      </c>
      <c r="G25" s="34">
        <v>15</v>
      </c>
      <c r="H25" s="33">
        <v>0</v>
      </c>
      <c r="I25" s="25">
        <v>5</v>
      </c>
      <c r="J25" s="26">
        <v>10</v>
      </c>
      <c r="K25" s="33">
        <v>0</v>
      </c>
      <c r="L25" s="25">
        <f t="shared" si="4"/>
        <v>0</v>
      </c>
      <c r="M25" s="33">
        <v>1</v>
      </c>
    </row>
    <row r="26" spans="1:13" ht="27">
      <c r="A26" s="22" t="s">
        <v>314</v>
      </c>
      <c r="B26" s="207" t="s">
        <v>315</v>
      </c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12.75">
      <c r="A27" s="30" t="s">
        <v>316</v>
      </c>
      <c r="B27" s="205" t="s">
        <v>317</v>
      </c>
      <c r="C27" s="206"/>
      <c r="D27" s="39">
        <v>1</v>
      </c>
      <c r="E27" s="24">
        <v>1</v>
      </c>
      <c r="F27" s="40" t="s">
        <v>15</v>
      </c>
      <c r="G27" s="41">
        <v>15</v>
      </c>
      <c r="H27" s="41">
        <v>15</v>
      </c>
      <c r="I27" s="41">
        <v>0</v>
      </c>
      <c r="J27" s="42">
        <v>0</v>
      </c>
      <c r="K27" s="41">
        <v>0</v>
      </c>
      <c r="L27" s="41">
        <f>H27/15</f>
        <v>1</v>
      </c>
      <c r="M27" s="41">
        <f>(I27+J27+K27)/15</f>
        <v>0</v>
      </c>
    </row>
    <row r="28" spans="1:13" ht="12.75">
      <c r="A28" s="30" t="s">
        <v>318</v>
      </c>
      <c r="B28" s="210" t="s">
        <v>319</v>
      </c>
      <c r="C28" s="211"/>
      <c r="D28" s="39">
        <v>1</v>
      </c>
      <c r="E28" s="24"/>
      <c r="F28" s="40" t="s">
        <v>15</v>
      </c>
      <c r="G28" s="41">
        <f>H28+I28+J28+K28</f>
        <v>15</v>
      </c>
      <c r="H28" s="41">
        <v>15</v>
      </c>
      <c r="I28" s="41">
        <v>0</v>
      </c>
      <c r="J28" s="42">
        <v>0</v>
      </c>
      <c r="K28" s="43">
        <v>0</v>
      </c>
      <c r="L28" s="41">
        <f>H28/15</f>
        <v>1</v>
      </c>
      <c r="M28" s="43">
        <f>(I28+J28+K28)/15</f>
        <v>0</v>
      </c>
    </row>
    <row r="29" spans="1:13" ht="12.75">
      <c r="A29" s="30" t="s">
        <v>320</v>
      </c>
      <c r="B29" s="203" t="s">
        <v>321</v>
      </c>
      <c r="C29" s="204"/>
      <c r="D29" s="39">
        <v>1</v>
      </c>
      <c r="E29" s="24">
        <v>1</v>
      </c>
      <c r="F29" s="40" t="s">
        <v>15</v>
      </c>
      <c r="G29" s="41">
        <v>15</v>
      </c>
      <c r="H29" s="41">
        <v>15</v>
      </c>
      <c r="I29" s="41">
        <v>0</v>
      </c>
      <c r="J29" s="42">
        <v>0</v>
      </c>
      <c r="K29" s="41">
        <v>0</v>
      </c>
      <c r="L29" s="41">
        <f>H29/15</f>
        <v>1</v>
      </c>
      <c r="M29" s="43">
        <f>(I29+J29+K29)/15</f>
        <v>0</v>
      </c>
    </row>
    <row r="30" spans="1:13" ht="12.75">
      <c r="A30" s="30" t="s">
        <v>322</v>
      </c>
      <c r="B30" s="210" t="s">
        <v>323</v>
      </c>
      <c r="C30" s="211"/>
      <c r="D30" s="39">
        <v>1</v>
      </c>
      <c r="E30" s="24">
        <v>1</v>
      </c>
      <c r="F30" s="40" t="s">
        <v>15</v>
      </c>
      <c r="G30" s="41">
        <f>H30+I30+J30+K30</f>
        <v>15</v>
      </c>
      <c r="H30" s="41">
        <v>15</v>
      </c>
      <c r="I30" s="41">
        <v>0</v>
      </c>
      <c r="J30" s="42">
        <v>0</v>
      </c>
      <c r="K30" s="43">
        <v>0</v>
      </c>
      <c r="L30" s="41">
        <f>H30/15</f>
        <v>1</v>
      </c>
      <c r="M30" s="43">
        <f>(I30+J30+K30)/15</f>
        <v>0</v>
      </c>
    </row>
    <row r="31" spans="1:13" ht="12.75">
      <c r="A31" s="30" t="s">
        <v>324</v>
      </c>
      <c r="B31" s="210" t="s">
        <v>325</v>
      </c>
      <c r="C31" s="211"/>
      <c r="D31" s="39">
        <v>1</v>
      </c>
      <c r="E31" s="24"/>
      <c r="F31" s="40" t="s">
        <v>15</v>
      </c>
      <c r="G31" s="41">
        <f>H31+I31+J31+K31</f>
        <v>15</v>
      </c>
      <c r="H31" s="41">
        <v>15</v>
      </c>
      <c r="I31" s="41">
        <v>0</v>
      </c>
      <c r="J31" s="42">
        <v>0</v>
      </c>
      <c r="K31" s="43">
        <v>0</v>
      </c>
      <c r="L31" s="41">
        <f>H31/15</f>
        <v>1</v>
      </c>
      <c r="M31" s="43">
        <f>(I31+J31+K31)/15</f>
        <v>0</v>
      </c>
    </row>
    <row r="32" spans="1:13" ht="27">
      <c r="A32" s="22" t="s">
        <v>326</v>
      </c>
      <c r="B32" s="207" t="s">
        <v>327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12"/>
    </row>
    <row r="33" spans="1:13" ht="12.75">
      <c r="A33" s="30" t="s">
        <v>328</v>
      </c>
      <c r="B33" s="203" t="s">
        <v>329</v>
      </c>
      <c r="C33" s="204"/>
      <c r="D33" s="24">
        <v>1</v>
      </c>
      <c r="E33" s="24">
        <v>1</v>
      </c>
      <c r="F33" s="24" t="s">
        <v>15</v>
      </c>
      <c r="G33" s="25">
        <v>15</v>
      </c>
      <c r="H33" s="25">
        <v>0</v>
      </c>
      <c r="I33" s="25">
        <v>5</v>
      </c>
      <c r="J33" s="26">
        <v>10</v>
      </c>
      <c r="K33" s="25">
        <v>0</v>
      </c>
      <c r="L33" s="25">
        <f aca="true" t="shared" si="5" ref="L33:L38">H33/15</f>
        <v>0</v>
      </c>
      <c r="M33" s="25">
        <f aca="true" t="shared" si="6" ref="M33:M38">(I33+J33+K33)/15</f>
        <v>1</v>
      </c>
    </row>
    <row r="34" spans="1:13" ht="12.75">
      <c r="A34" s="30" t="s">
        <v>330</v>
      </c>
      <c r="B34" s="203" t="s">
        <v>331</v>
      </c>
      <c r="C34" s="204"/>
      <c r="D34" s="24">
        <v>1</v>
      </c>
      <c r="E34" s="24">
        <v>1</v>
      </c>
      <c r="F34" s="24" t="s">
        <v>15</v>
      </c>
      <c r="G34" s="25">
        <v>15</v>
      </c>
      <c r="H34" s="25">
        <v>0</v>
      </c>
      <c r="I34" s="25">
        <v>5</v>
      </c>
      <c r="J34" s="26">
        <v>10</v>
      </c>
      <c r="K34" s="25">
        <v>0</v>
      </c>
      <c r="L34" s="25">
        <f t="shared" si="5"/>
        <v>0</v>
      </c>
      <c r="M34" s="25">
        <f t="shared" si="6"/>
        <v>1</v>
      </c>
    </row>
    <row r="35" spans="1:13" ht="12.75">
      <c r="A35" s="30" t="s">
        <v>332</v>
      </c>
      <c r="B35" s="203" t="s">
        <v>333</v>
      </c>
      <c r="C35" s="204"/>
      <c r="D35" s="24">
        <v>1</v>
      </c>
      <c r="E35" s="24">
        <v>1</v>
      </c>
      <c r="F35" s="24" t="s">
        <v>15</v>
      </c>
      <c r="G35" s="25">
        <v>15</v>
      </c>
      <c r="H35" s="25">
        <v>0</v>
      </c>
      <c r="I35" s="25">
        <v>5</v>
      </c>
      <c r="J35" s="26">
        <v>10</v>
      </c>
      <c r="K35" s="25">
        <v>0</v>
      </c>
      <c r="L35" s="25">
        <f t="shared" si="5"/>
        <v>0</v>
      </c>
      <c r="M35" s="25">
        <f t="shared" si="6"/>
        <v>1</v>
      </c>
    </row>
    <row r="36" spans="1:13" ht="12.75">
      <c r="A36" s="30" t="s">
        <v>334</v>
      </c>
      <c r="B36" s="203" t="s">
        <v>335</v>
      </c>
      <c r="C36" s="204"/>
      <c r="D36" s="44">
        <v>1</v>
      </c>
      <c r="E36" s="44">
        <v>1</v>
      </c>
      <c r="F36" s="44" t="s">
        <v>15</v>
      </c>
      <c r="G36" s="45">
        <v>15</v>
      </c>
      <c r="H36" s="45">
        <v>0</v>
      </c>
      <c r="I36" s="25">
        <v>5</v>
      </c>
      <c r="J36" s="26">
        <v>10</v>
      </c>
      <c r="K36" s="45">
        <v>0</v>
      </c>
      <c r="L36" s="45">
        <f t="shared" si="5"/>
        <v>0</v>
      </c>
      <c r="M36" s="45">
        <f t="shared" si="6"/>
        <v>1</v>
      </c>
    </row>
    <row r="37" spans="1:13" ht="12.75">
      <c r="A37" s="30" t="s">
        <v>336</v>
      </c>
      <c r="B37" s="203" t="s">
        <v>337</v>
      </c>
      <c r="C37" s="204"/>
      <c r="D37" s="44">
        <v>1</v>
      </c>
      <c r="E37" s="44">
        <v>1</v>
      </c>
      <c r="F37" s="44" t="s">
        <v>15</v>
      </c>
      <c r="G37" s="45">
        <v>15</v>
      </c>
      <c r="H37" s="45">
        <v>0</v>
      </c>
      <c r="I37" s="25">
        <v>5</v>
      </c>
      <c r="J37" s="26">
        <v>10</v>
      </c>
      <c r="K37" s="45">
        <v>0</v>
      </c>
      <c r="L37" s="45">
        <f t="shared" si="5"/>
        <v>0</v>
      </c>
      <c r="M37" s="45">
        <f t="shared" si="6"/>
        <v>1</v>
      </c>
    </row>
    <row r="38" spans="1:13" ht="12.75">
      <c r="A38" s="30" t="s">
        <v>338</v>
      </c>
      <c r="B38" s="13" t="s">
        <v>339</v>
      </c>
      <c r="C38" s="13"/>
      <c r="D38" s="44">
        <v>1</v>
      </c>
      <c r="E38" s="44">
        <v>1</v>
      </c>
      <c r="F38" s="44" t="s">
        <v>15</v>
      </c>
      <c r="G38" s="45">
        <v>15</v>
      </c>
      <c r="H38" s="45">
        <v>0</v>
      </c>
      <c r="I38" s="25">
        <v>5</v>
      </c>
      <c r="J38" s="26">
        <v>10</v>
      </c>
      <c r="K38" s="45">
        <v>0</v>
      </c>
      <c r="L38" s="45">
        <f t="shared" si="5"/>
        <v>0</v>
      </c>
      <c r="M38" s="45">
        <f t="shared" si="6"/>
        <v>1</v>
      </c>
    </row>
    <row r="39" spans="1:13" ht="27">
      <c r="A39" s="22" t="s">
        <v>340</v>
      </c>
      <c r="B39" s="213" t="s">
        <v>341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</row>
    <row r="40" spans="1:13" ht="12.75">
      <c r="A40" s="30" t="s">
        <v>342</v>
      </c>
      <c r="B40" s="203" t="s">
        <v>343</v>
      </c>
      <c r="C40" s="204"/>
      <c r="D40" s="24">
        <v>1</v>
      </c>
      <c r="E40" s="24">
        <v>1</v>
      </c>
      <c r="F40" s="24" t="s">
        <v>15</v>
      </c>
      <c r="G40" s="25">
        <v>15</v>
      </c>
      <c r="H40" s="25">
        <v>0</v>
      </c>
      <c r="I40" s="25">
        <v>5</v>
      </c>
      <c r="J40" s="26">
        <v>10</v>
      </c>
      <c r="K40" s="25">
        <v>0</v>
      </c>
      <c r="L40" s="25">
        <f>H40/15</f>
        <v>0</v>
      </c>
      <c r="M40" s="25">
        <f>(I40+J40+K40)/15</f>
        <v>1</v>
      </c>
    </row>
    <row r="41" spans="1:13" ht="12.75">
      <c r="A41" s="30" t="s">
        <v>344</v>
      </c>
      <c r="B41" s="203" t="s">
        <v>345</v>
      </c>
      <c r="C41" s="204"/>
      <c r="D41" s="24">
        <v>1</v>
      </c>
      <c r="E41" s="24">
        <v>1</v>
      </c>
      <c r="F41" s="24" t="s">
        <v>15</v>
      </c>
      <c r="G41" s="25">
        <v>15</v>
      </c>
      <c r="H41" s="25">
        <v>0</v>
      </c>
      <c r="I41" s="25">
        <v>5</v>
      </c>
      <c r="J41" s="26">
        <v>10</v>
      </c>
      <c r="K41" s="25">
        <v>0</v>
      </c>
      <c r="L41" s="25">
        <f>H41/15</f>
        <v>0</v>
      </c>
      <c r="M41" s="25">
        <f>(I41+J41+K41)/15</f>
        <v>1</v>
      </c>
    </row>
    <row r="42" spans="1:13" ht="12.75">
      <c r="A42" s="30" t="s">
        <v>346</v>
      </c>
      <c r="B42" s="203" t="s">
        <v>347</v>
      </c>
      <c r="C42" s="204"/>
      <c r="D42" s="24">
        <v>1</v>
      </c>
      <c r="E42" s="24">
        <v>1</v>
      </c>
      <c r="F42" s="24" t="s">
        <v>15</v>
      </c>
      <c r="G42" s="25">
        <v>15</v>
      </c>
      <c r="H42" s="25">
        <v>0</v>
      </c>
      <c r="I42" s="25">
        <v>5</v>
      </c>
      <c r="J42" s="26">
        <v>10</v>
      </c>
      <c r="K42" s="25">
        <v>0</v>
      </c>
      <c r="L42" s="25">
        <f>H42/15</f>
        <v>0</v>
      </c>
      <c r="M42" s="25">
        <f>(I42+J42+K42)/15</f>
        <v>1</v>
      </c>
    </row>
    <row r="43" spans="1:13" ht="12.75">
      <c r="A43" s="30" t="s">
        <v>348</v>
      </c>
      <c r="B43" s="203" t="s">
        <v>349</v>
      </c>
      <c r="C43" s="204"/>
      <c r="D43" s="24">
        <v>1</v>
      </c>
      <c r="E43" s="24">
        <v>1</v>
      </c>
      <c r="F43" s="24" t="s">
        <v>15</v>
      </c>
      <c r="G43" s="25">
        <f>H43+I43+J43+K43</f>
        <v>15</v>
      </c>
      <c r="H43" s="25">
        <v>0</v>
      </c>
      <c r="I43" s="25">
        <v>5</v>
      </c>
      <c r="J43" s="26">
        <v>10</v>
      </c>
      <c r="K43" s="25">
        <v>0</v>
      </c>
      <c r="L43" s="25">
        <f>H43/15</f>
        <v>0</v>
      </c>
      <c r="M43" s="25">
        <f>(I43+J43+K43)/15</f>
        <v>1</v>
      </c>
    </row>
    <row r="44" spans="1:13" ht="12.75">
      <c r="A44" s="46" t="s">
        <v>350</v>
      </c>
      <c r="B44" s="203" t="s">
        <v>351</v>
      </c>
      <c r="C44" s="214"/>
      <c r="D44" s="24">
        <v>1</v>
      </c>
      <c r="E44" s="24">
        <v>1</v>
      </c>
      <c r="F44" s="24" t="s">
        <v>15</v>
      </c>
      <c r="G44" s="25">
        <f>H44+I44+J44+K44</f>
        <v>15</v>
      </c>
      <c r="H44" s="25">
        <v>0</v>
      </c>
      <c r="I44" s="25">
        <v>5</v>
      </c>
      <c r="J44" s="26">
        <v>10</v>
      </c>
      <c r="K44" s="25">
        <v>0</v>
      </c>
      <c r="L44" s="25">
        <f>H44/15</f>
        <v>0</v>
      </c>
      <c r="M44" s="25">
        <f>(I44+J44+K44)/15</f>
        <v>1</v>
      </c>
    </row>
    <row r="45" spans="1:13" ht="27">
      <c r="A45" s="22" t="s">
        <v>352</v>
      </c>
      <c r="B45" s="213" t="s">
        <v>353</v>
      </c>
      <c r="C45" s="213"/>
      <c r="D45" s="220"/>
      <c r="E45" s="220"/>
      <c r="F45" s="220"/>
      <c r="G45" s="220"/>
      <c r="H45" s="220"/>
      <c r="I45" s="220"/>
      <c r="J45" s="220"/>
      <c r="K45" s="220"/>
      <c r="L45" s="220"/>
      <c r="M45" s="221"/>
    </row>
    <row r="46" spans="1:13" ht="12.75">
      <c r="A46" s="30" t="s">
        <v>354</v>
      </c>
      <c r="B46" s="218" t="s">
        <v>355</v>
      </c>
      <c r="C46" s="219"/>
      <c r="D46" s="24">
        <v>1</v>
      </c>
      <c r="E46" s="24">
        <v>1</v>
      </c>
      <c r="F46" s="24" t="s">
        <v>15</v>
      </c>
      <c r="G46" s="25">
        <v>15</v>
      </c>
      <c r="H46" s="25">
        <v>0</v>
      </c>
      <c r="I46" s="25">
        <v>5</v>
      </c>
      <c r="J46" s="26">
        <v>10</v>
      </c>
      <c r="K46" s="25">
        <v>0</v>
      </c>
      <c r="L46" s="25">
        <f>H46/15</f>
        <v>0</v>
      </c>
      <c r="M46" s="25">
        <f>(I46+J46+K46)/15</f>
        <v>1</v>
      </c>
    </row>
    <row r="47" spans="1:13" ht="12.75">
      <c r="A47" s="30" t="s">
        <v>356</v>
      </c>
      <c r="B47" s="203" t="s">
        <v>357</v>
      </c>
      <c r="C47" s="217"/>
      <c r="D47" s="24">
        <v>1</v>
      </c>
      <c r="E47" s="24">
        <v>1</v>
      </c>
      <c r="F47" s="24" t="s">
        <v>15</v>
      </c>
      <c r="G47" s="25">
        <v>15</v>
      </c>
      <c r="H47" s="25">
        <v>0</v>
      </c>
      <c r="I47" s="25">
        <v>5</v>
      </c>
      <c r="J47" s="26">
        <v>10</v>
      </c>
      <c r="K47" s="25">
        <v>0</v>
      </c>
      <c r="L47" s="25">
        <f>H47/15</f>
        <v>0</v>
      </c>
      <c r="M47" s="25">
        <f>(I47+J47+K47)/15</f>
        <v>1</v>
      </c>
    </row>
    <row r="48" spans="1:13" ht="12.75">
      <c r="A48" s="30" t="s">
        <v>358</v>
      </c>
      <c r="B48" s="223" t="s">
        <v>359</v>
      </c>
      <c r="C48" s="228"/>
      <c r="D48" s="24">
        <v>1</v>
      </c>
      <c r="E48" s="24">
        <v>1</v>
      </c>
      <c r="F48" s="24" t="s">
        <v>15</v>
      </c>
      <c r="G48" s="25">
        <v>15</v>
      </c>
      <c r="H48" s="25">
        <v>0</v>
      </c>
      <c r="I48" s="25">
        <v>5</v>
      </c>
      <c r="J48" s="26">
        <v>10</v>
      </c>
      <c r="K48" s="25">
        <v>0</v>
      </c>
      <c r="L48" s="25">
        <f>H48/15</f>
        <v>0</v>
      </c>
      <c r="M48" s="25">
        <f>(I48+J48+K48)/15</f>
        <v>1</v>
      </c>
    </row>
    <row r="49" spans="1:13" ht="12.75">
      <c r="A49" s="30" t="s">
        <v>360</v>
      </c>
      <c r="B49" s="203" t="s">
        <v>361</v>
      </c>
      <c r="C49" s="204"/>
      <c r="D49" s="44">
        <v>1</v>
      </c>
      <c r="E49" s="44">
        <v>1</v>
      </c>
      <c r="F49" s="44" t="s">
        <v>15</v>
      </c>
      <c r="G49" s="45">
        <v>15</v>
      </c>
      <c r="H49" s="45">
        <v>0</v>
      </c>
      <c r="I49" s="25">
        <v>5</v>
      </c>
      <c r="J49" s="26">
        <v>10</v>
      </c>
      <c r="K49" s="45">
        <v>0</v>
      </c>
      <c r="L49" s="45">
        <f>H49/15</f>
        <v>0</v>
      </c>
      <c r="M49" s="45">
        <f>(I49+J49+K49)/15</f>
        <v>1</v>
      </c>
    </row>
    <row r="50" spans="1:13" ht="12.75">
      <c r="A50" s="30" t="s">
        <v>362</v>
      </c>
      <c r="B50" s="47" t="s">
        <v>363</v>
      </c>
      <c r="C50" s="47"/>
      <c r="D50" s="44">
        <v>1</v>
      </c>
      <c r="E50" s="44">
        <v>1</v>
      </c>
      <c r="F50" s="44" t="s">
        <v>15</v>
      </c>
      <c r="G50" s="45">
        <v>15</v>
      </c>
      <c r="H50" s="45">
        <v>0</v>
      </c>
      <c r="I50" s="45">
        <v>5</v>
      </c>
      <c r="J50" s="48">
        <v>10</v>
      </c>
      <c r="K50" s="45">
        <v>0</v>
      </c>
      <c r="L50" s="45">
        <f>H50/15</f>
        <v>0</v>
      </c>
      <c r="M50" s="45">
        <f>(I50+J50+K50)/15</f>
        <v>1</v>
      </c>
    </row>
    <row r="51" spans="1:13" ht="40.5">
      <c r="A51" s="22" t="s">
        <v>364</v>
      </c>
      <c r="B51" s="233" t="s">
        <v>365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4"/>
    </row>
    <row r="52" spans="1:13" ht="12.75">
      <c r="A52" s="30" t="s">
        <v>366</v>
      </c>
      <c r="B52" s="215" t="s">
        <v>367</v>
      </c>
      <c r="C52" s="216"/>
      <c r="D52" s="49">
        <v>1</v>
      </c>
      <c r="E52" s="49">
        <v>1</v>
      </c>
      <c r="F52" s="49" t="s">
        <v>15</v>
      </c>
      <c r="G52" s="36">
        <v>15</v>
      </c>
      <c r="H52" s="36">
        <v>0</v>
      </c>
      <c r="I52" s="36">
        <v>5</v>
      </c>
      <c r="J52" s="50">
        <v>10</v>
      </c>
      <c r="K52" s="36">
        <v>0</v>
      </c>
      <c r="L52" s="36">
        <f>H52/15</f>
        <v>0</v>
      </c>
      <c r="M52" s="36">
        <f>(I52+J52+K52)/15</f>
        <v>1</v>
      </c>
    </row>
    <row r="53" spans="1:13" ht="12.75">
      <c r="A53" s="30" t="s">
        <v>368</v>
      </c>
      <c r="B53" s="203" t="s">
        <v>369</v>
      </c>
      <c r="C53" s="217"/>
      <c r="D53" s="24">
        <v>1</v>
      </c>
      <c r="E53" s="24">
        <v>1</v>
      </c>
      <c r="F53" s="24" t="s">
        <v>15</v>
      </c>
      <c r="G53" s="25">
        <v>15</v>
      </c>
      <c r="H53" s="25">
        <v>0</v>
      </c>
      <c r="I53" s="25">
        <v>5</v>
      </c>
      <c r="J53" s="26">
        <v>10</v>
      </c>
      <c r="K53" s="25">
        <v>0</v>
      </c>
      <c r="L53" s="25">
        <f>H53/15</f>
        <v>0</v>
      </c>
      <c r="M53" s="25">
        <f>(I53+J53+K53)/15</f>
        <v>1</v>
      </c>
    </row>
    <row r="54" spans="1:13" ht="12.75">
      <c r="A54" s="30" t="s">
        <v>370</v>
      </c>
      <c r="B54" s="203" t="s">
        <v>371</v>
      </c>
      <c r="C54" s="217"/>
      <c r="D54" s="24">
        <v>1</v>
      </c>
      <c r="E54" s="24">
        <v>1</v>
      </c>
      <c r="F54" s="24" t="s">
        <v>15</v>
      </c>
      <c r="G54" s="25">
        <v>15</v>
      </c>
      <c r="H54" s="25">
        <v>0</v>
      </c>
      <c r="I54" s="25">
        <v>5</v>
      </c>
      <c r="J54" s="26">
        <v>10</v>
      </c>
      <c r="K54" s="25">
        <v>0</v>
      </c>
      <c r="L54" s="25">
        <f>H54/15</f>
        <v>0</v>
      </c>
      <c r="M54" s="25">
        <f>(I54+J54+K54)/15</f>
        <v>1</v>
      </c>
    </row>
    <row r="55" spans="1:13" ht="12.75">
      <c r="A55" s="30" t="s">
        <v>372</v>
      </c>
      <c r="B55" s="203" t="s">
        <v>373</v>
      </c>
      <c r="C55" s="204"/>
      <c r="D55" s="24">
        <v>1</v>
      </c>
      <c r="E55" s="24">
        <v>1</v>
      </c>
      <c r="F55" s="24" t="s">
        <v>15</v>
      </c>
      <c r="G55" s="25">
        <v>15</v>
      </c>
      <c r="H55" s="25">
        <v>0</v>
      </c>
      <c r="I55" s="25">
        <v>5</v>
      </c>
      <c r="J55" s="26">
        <v>10</v>
      </c>
      <c r="K55" s="25">
        <v>0</v>
      </c>
      <c r="L55" s="25">
        <f>H55/15</f>
        <v>0</v>
      </c>
      <c r="M55" s="25">
        <f>(I55+J55+K55)/15</f>
        <v>1</v>
      </c>
    </row>
    <row r="56" spans="1:13" ht="12.75">
      <c r="A56" s="30" t="s">
        <v>374</v>
      </c>
      <c r="B56" s="203" t="s">
        <v>375</v>
      </c>
      <c r="C56" s="222"/>
      <c r="D56" s="24">
        <v>1</v>
      </c>
      <c r="E56" s="24">
        <v>1</v>
      </c>
      <c r="F56" s="24" t="s">
        <v>15</v>
      </c>
      <c r="G56" s="25">
        <f>H56+I56+J56+K56</f>
        <v>15</v>
      </c>
      <c r="H56" s="25">
        <v>0</v>
      </c>
      <c r="I56" s="25">
        <v>5</v>
      </c>
      <c r="J56" s="26">
        <v>10</v>
      </c>
      <c r="K56" s="25">
        <v>0</v>
      </c>
      <c r="L56" s="25">
        <f>H56/15</f>
        <v>0</v>
      </c>
      <c r="M56" s="25">
        <f>(I56+J56+K56)/15</f>
        <v>1</v>
      </c>
    </row>
    <row r="57" spans="1:13" ht="27">
      <c r="A57" s="22" t="s">
        <v>376</v>
      </c>
      <c r="B57" s="213" t="s">
        <v>377</v>
      </c>
      <c r="C57" s="213"/>
      <c r="D57" s="220"/>
      <c r="E57" s="220"/>
      <c r="F57" s="220"/>
      <c r="G57" s="220"/>
      <c r="H57" s="220"/>
      <c r="I57" s="220"/>
      <c r="J57" s="220"/>
      <c r="K57" s="220"/>
      <c r="L57" s="220"/>
      <c r="M57" s="221"/>
    </row>
    <row r="58" spans="1:13" ht="12.75">
      <c r="A58" s="30" t="s">
        <v>378</v>
      </c>
      <c r="B58" s="203" t="s">
        <v>379</v>
      </c>
      <c r="C58" s="204"/>
      <c r="D58" s="24">
        <v>1</v>
      </c>
      <c r="E58" s="24">
        <v>1</v>
      </c>
      <c r="F58" s="24" t="s">
        <v>15</v>
      </c>
      <c r="G58" s="25">
        <v>15</v>
      </c>
      <c r="H58" s="25">
        <v>0</v>
      </c>
      <c r="I58" s="25">
        <v>5</v>
      </c>
      <c r="J58" s="26">
        <v>10</v>
      </c>
      <c r="K58" s="25">
        <v>0</v>
      </c>
      <c r="L58" s="25">
        <f>H58/15</f>
        <v>0</v>
      </c>
      <c r="M58" s="25">
        <f>(I58+J58+K58)/15</f>
        <v>1</v>
      </c>
    </row>
    <row r="59" spans="1:13" ht="12.75">
      <c r="A59" s="30" t="s">
        <v>380</v>
      </c>
      <c r="B59" s="223" t="s">
        <v>381</v>
      </c>
      <c r="C59" s="224"/>
      <c r="D59" s="24">
        <v>1</v>
      </c>
      <c r="E59" s="24">
        <v>1</v>
      </c>
      <c r="F59" s="24" t="s">
        <v>15</v>
      </c>
      <c r="G59" s="25">
        <v>15</v>
      </c>
      <c r="H59" s="25">
        <v>0</v>
      </c>
      <c r="I59" s="25">
        <v>5</v>
      </c>
      <c r="J59" s="26">
        <v>10</v>
      </c>
      <c r="K59" s="25">
        <v>0</v>
      </c>
      <c r="L59" s="25">
        <f>H59/15</f>
        <v>0</v>
      </c>
      <c r="M59" s="25">
        <f>(I59+J59+K59)/15</f>
        <v>1</v>
      </c>
    </row>
    <row r="60" spans="1:13" ht="12.75">
      <c r="A60" s="30" t="s">
        <v>382</v>
      </c>
      <c r="B60" s="203" t="s">
        <v>383</v>
      </c>
      <c r="C60" s="204"/>
      <c r="D60" s="24">
        <v>1</v>
      </c>
      <c r="E60" s="24">
        <v>1</v>
      </c>
      <c r="F60" s="24" t="s">
        <v>15</v>
      </c>
      <c r="G60" s="25">
        <v>15</v>
      </c>
      <c r="H60" s="25">
        <v>0</v>
      </c>
      <c r="I60" s="25">
        <v>5</v>
      </c>
      <c r="J60" s="26">
        <v>10</v>
      </c>
      <c r="K60" s="25">
        <v>0</v>
      </c>
      <c r="L60" s="25">
        <f>H60/15</f>
        <v>0</v>
      </c>
      <c r="M60" s="25">
        <f>(I60+J60+K60)/15</f>
        <v>1</v>
      </c>
    </row>
    <row r="61" spans="1:13" ht="12.75">
      <c r="A61" s="30" t="s">
        <v>384</v>
      </c>
      <c r="B61" s="203" t="s">
        <v>385</v>
      </c>
      <c r="C61" s="217"/>
      <c r="D61" s="24">
        <v>1</v>
      </c>
      <c r="E61" s="24">
        <v>1</v>
      </c>
      <c r="F61" s="24" t="s">
        <v>15</v>
      </c>
      <c r="G61" s="25">
        <v>15</v>
      </c>
      <c r="H61" s="25">
        <v>0</v>
      </c>
      <c r="I61" s="25">
        <v>5</v>
      </c>
      <c r="J61" s="26">
        <v>10</v>
      </c>
      <c r="K61" s="25">
        <v>0</v>
      </c>
      <c r="L61" s="25">
        <f>H61/15</f>
        <v>0</v>
      </c>
      <c r="M61" s="25">
        <f>(I61+J61+K61)/15</f>
        <v>1</v>
      </c>
    </row>
    <row r="62" spans="1:13" ht="12.75">
      <c r="A62" s="30" t="s">
        <v>386</v>
      </c>
      <c r="B62" s="203" t="s">
        <v>387</v>
      </c>
      <c r="C62" s="204"/>
      <c r="D62" s="24">
        <v>1</v>
      </c>
      <c r="E62" s="24">
        <v>1</v>
      </c>
      <c r="F62" s="24" t="s">
        <v>15</v>
      </c>
      <c r="G62" s="25">
        <v>15</v>
      </c>
      <c r="H62" s="25">
        <v>0</v>
      </c>
      <c r="I62" s="25">
        <v>5</v>
      </c>
      <c r="J62" s="26">
        <v>10</v>
      </c>
      <c r="K62" s="25">
        <v>0</v>
      </c>
      <c r="L62" s="25">
        <f>H62/15</f>
        <v>0</v>
      </c>
      <c r="M62" s="25">
        <f>(I62+J62+K62)/15</f>
        <v>1</v>
      </c>
    </row>
    <row r="63" spans="1:13" ht="27">
      <c r="A63" s="22" t="s">
        <v>388</v>
      </c>
      <c r="B63" s="213" t="s">
        <v>389</v>
      </c>
      <c r="C63" s="213"/>
      <c r="D63" s="220"/>
      <c r="E63" s="220"/>
      <c r="F63" s="220"/>
      <c r="G63" s="220"/>
      <c r="H63" s="220"/>
      <c r="I63" s="220"/>
      <c r="J63" s="220"/>
      <c r="K63" s="220"/>
      <c r="L63" s="220"/>
      <c r="M63" s="221"/>
    </row>
    <row r="64" spans="1:13" ht="12.75">
      <c r="A64" s="30" t="s">
        <v>390</v>
      </c>
      <c r="B64" s="203" t="s">
        <v>391</v>
      </c>
      <c r="C64" s="217"/>
      <c r="D64" s="24">
        <v>1</v>
      </c>
      <c r="E64" s="24">
        <v>1</v>
      </c>
      <c r="F64" s="24" t="s">
        <v>15</v>
      </c>
      <c r="G64" s="25">
        <v>15</v>
      </c>
      <c r="H64" s="25">
        <v>0</v>
      </c>
      <c r="I64" s="25">
        <v>5</v>
      </c>
      <c r="J64" s="26">
        <v>10</v>
      </c>
      <c r="K64" s="25">
        <v>0</v>
      </c>
      <c r="L64" s="25">
        <f>H64/15</f>
        <v>0</v>
      </c>
      <c r="M64" s="25">
        <f>(I64+J64+K64)/15</f>
        <v>1</v>
      </c>
    </row>
    <row r="65" spans="1:13" ht="12.75">
      <c r="A65" s="30" t="s">
        <v>392</v>
      </c>
      <c r="B65" s="203" t="s">
        <v>393</v>
      </c>
      <c r="C65" s="217"/>
      <c r="D65" s="24">
        <v>1</v>
      </c>
      <c r="E65" s="24">
        <v>1</v>
      </c>
      <c r="F65" s="24" t="s">
        <v>15</v>
      </c>
      <c r="G65" s="25">
        <v>15</v>
      </c>
      <c r="H65" s="25">
        <v>0</v>
      </c>
      <c r="I65" s="25">
        <v>5</v>
      </c>
      <c r="J65" s="26">
        <v>10</v>
      </c>
      <c r="K65" s="25">
        <v>0</v>
      </c>
      <c r="L65" s="25">
        <f>H65/15</f>
        <v>0</v>
      </c>
      <c r="M65" s="25">
        <f>(I65+J65+K65)/15</f>
        <v>1</v>
      </c>
    </row>
    <row r="66" spans="1:13" ht="12.75">
      <c r="A66" s="30" t="s">
        <v>394</v>
      </c>
      <c r="B66" s="51" t="s">
        <v>395</v>
      </c>
      <c r="C66" s="51"/>
      <c r="D66" s="24">
        <v>1</v>
      </c>
      <c r="E66" s="24">
        <v>1</v>
      </c>
      <c r="F66" s="24" t="s">
        <v>15</v>
      </c>
      <c r="G66" s="25">
        <v>15</v>
      </c>
      <c r="H66" s="25">
        <v>0</v>
      </c>
      <c r="I66" s="25">
        <v>5</v>
      </c>
      <c r="J66" s="26">
        <v>10</v>
      </c>
      <c r="K66" s="25">
        <v>0</v>
      </c>
      <c r="L66" s="25">
        <f>H66/15</f>
        <v>0</v>
      </c>
      <c r="M66" s="25">
        <f>(I66+J66+K66)/15</f>
        <v>1</v>
      </c>
    </row>
    <row r="67" spans="1:13" ht="12.75">
      <c r="A67" s="30" t="s">
        <v>396</v>
      </c>
      <c r="B67" s="13" t="s">
        <v>397</v>
      </c>
      <c r="C67" s="11"/>
      <c r="D67" s="24">
        <v>1</v>
      </c>
      <c r="E67" s="24">
        <v>1</v>
      </c>
      <c r="F67" s="24" t="s">
        <v>15</v>
      </c>
      <c r="G67" s="25">
        <v>15</v>
      </c>
      <c r="H67" s="25">
        <v>0</v>
      </c>
      <c r="I67" s="25">
        <v>5</v>
      </c>
      <c r="J67" s="26">
        <v>10</v>
      </c>
      <c r="K67" s="25">
        <v>0</v>
      </c>
      <c r="L67" s="25">
        <f>H67/15</f>
        <v>0</v>
      </c>
      <c r="M67" s="25">
        <f>(I67+J67+K67)/15</f>
        <v>1</v>
      </c>
    </row>
    <row r="68" spans="1:13" ht="12.75">
      <c r="A68" s="30" t="s">
        <v>398</v>
      </c>
      <c r="B68" s="51" t="s">
        <v>399</v>
      </c>
      <c r="C68" s="51"/>
      <c r="D68" s="24">
        <v>1</v>
      </c>
      <c r="E68" s="24">
        <v>1</v>
      </c>
      <c r="F68" s="24" t="s">
        <v>15</v>
      </c>
      <c r="G68" s="25">
        <f>H68+I68+J68+K68</f>
        <v>15</v>
      </c>
      <c r="H68" s="25">
        <v>0</v>
      </c>
      <c r="I68" s="25">
        <v>5</v>
      </c>
      <c r="J68" s="26">
        <v>10</v>
      </c>
      <c r="K68" s="25">
        <v>0</v>
      </c>
      <c r="L68" s="25">
        <f>H68/15</f>
        <v>0</v>
      </c>
      <c r="M68" s="25">
        <f>(I68+J68+K68)/15</f>
        <v>1</v>
      </c>
    </row>
    <row r="69" spans="1:13" ht="40.5">
      <c r="A69" s="22" t="s">
        <v>400</v>
      </c>
      <c r="B69" s="213" t="s">
        <v>401</v>
      </c>
      <c r="C69" s="213"/>
      <c r="D69" s="220"/>
      <c r="E69" s="220"/>
      <c r="F69" s="220"/>
      <c r="G69" s="220"/>
      <c r="H69" s="220"/>
      <c r="I69" s="220"/>
      <c r="J69" s="220"/>
      <c r="K69" s="220"/>
      <c r="L69" s="220"/>
      <c r="M69" s="221"/>
    </row>
    <row r="70" spans="1:13" ht="12.75">
      <c r="A70" s="30" t="s">
        <v>402</v>
      </c>
      <c r="B70" s="203" t="s">
        <v>403</v>
      </c>
      <c r="C70" s="217"/>
      <c r="D70" s="24">
        <v>1</v>
      </c>
      <c r="E70" s="24">
        <v>1</v>
      </c>
      <c r="F70" s="24" t="s">
        <v>15</v>
      </c>
      <c r="G70" s="25">
        <v>15</v>
      </c>
      <c r="H70" s="25">
        <v>0</v>
      </c>
      <c r="I70" s="25">
        <v>5</v>
      </c>
      <c r="J70" s="26">
        <v>10</v>
      </c>
      <c r="K70" s="25">
        <v>0</v>
      </c>
      <c r="L70" s="25">
        <f>H70/15</f>
        <v>0</v>
      </c>
      <c r="M70" s="25">
        <f>(I70+J70+K70)/15</f>
        <v>1</v>
      </c>
    </row>
    <row r="71" spans="1:13" ht="12.75">
      <c r="A71" s="30" t="s">
        <v>404</v>
      </c>
      <c r="B71" s="203" t="s">
        <v>405</v>
      </c>
      <c r="C71" s="217"/>
      <c r="D71" s="24">
        <v>1</v>
      </c>
      <c r="E71" s="24">
        <v>1</v>
      </c>
      <c r="F71" s="24" t="s">
        <v>15</v>
      </c>
      <c r="G71" s="25">
        <v>15</v>
      </c>
      <c r="H71" s="25">
        <v>0</v>
      </c>
      <c r="I71" s="25">
        <v>5</v>
      </c>
      <c r="J71" s="26">
        <v>10</v>
      </c>
      <c r="K71" s="25">
        <v>0</v>
      </c>
      <c r="L71" s="25">
        <f>H71/15</f>
        <v>0</v>
      </c>
      <c r="M71" s="25">
        <f>(I71+J71+K71)/15</f>
        <v>1</v>
      </c>
    </row>
    <row r="72" spans="1:13" ht="12.75">
      <c r="A72" s="30" t="s">
        <v>406</v>
      </c>
      <c r="B72" s="203" t="s">
        <v>407</v>
      </c>
      <c r="C72" s="214"/>
      <c r="D72" s="24">
        <v>1</v>
      </c>
      <c r="E72" s="24">
        <v>1</v>
      </c>
      <c r="F72" s="24" t="s">
        <v>15</v>
      </c>
      <c r="G72" s="25">
        <v>15</v>
      </c>
      <c r="H72" s="25">
        <v>0</v>
      </c>
      <c r="I72" s="25">
        <v>5</v>
      </c>
      <c r="J72" s="26">
        <v>10</v>
      </c>
      <c r="K72" s="25">
        <v>0</v>
      </c>
      <c r="L72" s="25">
        <f>H72/15</f>
        <v>0</v>
      </c>
      <c r="M72" s="25">
        <f>(I72+J72+K72)/15</f>
        <v>1</v>
      </c>
    </row>
    <row r="73" spans="1:13" ht="12.75">
      <c r="A73" s="30" t="s">
        <v>408</v>
      </c>
      <c r="B73" s="203" t="s">
        <v>409</v>
      </c>
      <c r="C73" s="204"/>
      <c r="D73" s="24">
        <v>1</v>
      </c>
      <c r="E73" s="24">
        <v>1</v>
      </c>
      <c r="F73" s="24" t="s">
        <v>15</v>
      </c>
      <c r="G73" s="25">
        <v>15</v>
      </c>
      <c r="H73" s="25">
        <v>0</v>
      </c>
      <c r="I73" s="25">
        <v>5</v>
      </c>
      <c r="J73" s="26">
        <v>10</v>
      </c>
      <c r="K73" s="25">
        <v>0</v>
      </c>
      <c r="L73" s="25">
        <f>H73/15</f>
        <v>0</v>
      </c>
      <c r="M73" s="25">
        <f>(I73+J73+K73)/15</f>
        <v>1</v>
      </c>
    </row>
    <row r="74" spans="1:13" ht="12.75">
      <c r="A74" s="30" t="s">
        <v>410</v>
      </c>
      <c r="B74" s="231" t="s">
        <v>411</v>
      </c>
      <c r="C74" s="232"/>
      <c r="D74" s="52">
        <v>1</v>
      </c>
      <c r="E74" s="52">
        <v>1</v>
      </c>
      <c r="F74" s="52" t="s">
        <v>15</v>
      </c>
      <c r="G74" s="53">
        <v>15</v>
      </c>
      <c r="H74" s="53">
        <v>0</v>
      </c>
      <c r="I74" s="25">
        <v>5</v>
      </c>
      <c r="J74" s="26">
        <v>10</v>
      </c>
      <c r="K74" s="53">
        <v>0</v>
      </c>
      <c r="L74" s="53">
        <f>H74/15</f>
        <v>0</v>
      </c>
      <c r="M74" s="53">
        <f>(I74+J74+K74)/15</f>
        <v>1</v>
      </c>
    </row>
  </sheetData>
  <sheetProtection/>
  <mergeCells count="59">
    <mergeCell ref="B69:M69"/>
    <mergeCell ref="B72:C72"/>
    <mergeCell ref="B73:C73"/>
    <mergeCell ref="B74:C74"/>
    <mergeCell ref="B47:C47"/>
    <mergeCell ref="B48:C48"/>
    <mergeCell ref="B51:M51"/>
    <mergeCell ref="B54:C54"/>
    <mergeCell ref="B57:M57"/>
    <mergeCell ref="B60:C60"/>
    <mergeCell ref="B70:C70"/>
    <mergeCell ref="B71:C71"/>
    <mergeCell ref="B1:M1"/>
    <mergeCell ref="B5:M5"/>
    <mergeCell ref="B9:C9"/>
    <mergeCell ref="B12:M12"/>
    <mergeCell ref="B16:C16"/>
    <mergeCell ref="B20:C20"/>
    <mergeCell ref="B21:C21"/>
    <mergeCell ref="B61:C61"/>
    <mergeCell ref="B62:C62"/>
    <mergeCell ref="B63:M63"/>
    <mergeCell ref="B64:C64"/>
    <mergeCell ref="B65:C65"/>
    <mergeCell ref="B55:C55"/>
    <mergeCell ref="B56:C56"/>
    <mergeCell ref="B58:C58"/>
    <mergeCell ref="B59:C59"/>
    <mergeCell ref="B49:C49"/>
    <mergeCell ref="B52:C52"/>
    <mergeCell ref="B53:C53"/>
    <mergeCell ref="B41:C41"/>
    <mergeCell ref="B43:C43"/>
    <mergeCell ref="B44:C44"/>
    <mergeCell ref="B46:C46"/>
    <mergeCell ref="B42:C42"/>
    <mergeCell ref="B45:M45"/>
    <mergeCell ref="B34:C34"/>
    <mergeCell ref="B37:C37"/>
    <mergeCell ref="B40:C40"/>
    <mergeCell ref="B35:C35"/>
    <mergeCell ref="B36:C36"/>
    <mergeCell ref="B39:M39"/>
    <mergeCell ref="B28:C28"/>
    <mergeCell ref="B30:C30"/>
    <mergeCell ref="B31:C31"/>
    <mergeCell ref="B33:C33"/>
    <mergeCell ref="B29:C29"/>
    <mergeCell ref="B32:M32"/>
    <mergeCell ref="B2:M2"/>
    <mergeCell ref="B4:C4"/>
    <mergeCell ref="B6:C6"/>
    <mergeCell ref="B7:C7"/>
    <mergeCell ref="B18:C18"/>
    <mergeCell ref="B27:C27"/>
    <mergeCell ref="B26:M26"/>
    <mergeCell ref="B10:C10"/>
    <mergeCell ref="B13:C13"/>
    <mergeCell ref="B15:C15"/>
  </mergeCells>
  <printOptions/>
  <pageMargins left="0.7" right="0.7" top="0.75" bottom="0.75" header="0.3" footer="0.3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robert.przylucki</cp:lastModifiedBy>
  <cp:lastPrinted>2021-07-07T12:04:28Z</cp:lastPrinted>
  <dcterms:created xsi:type="dcterms:W3CDTF">2013-01-21T11:52:24Z</dcterms:created>
  <dcterms:modified xsi:type="dcterms:W3CDTF">2023-04-19T06:17:42Z</dcterms:modified>
  <cp:category/>
  <cp:version/>
  <cp:contentType/>
  <cp:contentStatus/>
</cp:coreProperties>
</file>