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filterPrivacy="1"/>
  <xr:revisionPtr revIDLastSave="0" documentId="13_ncr:1_{4C799E31-6D22-4D4D-9464-25CFD6D27D2B}" xr6:coauthVersionLast="47" xr6:coauthVersionMax="47" xr10:uidLastSave="{00000000-0000-0000-0000-000000000000}"/>
  <bookViews>
    <workbookView xWindow="0" yWindow="500" windowWidth="28800" windowHeight="12220" xr2:uid="{00000000-000D-0000-FFFF-FFFF00000000}"/>
  </bookViews>
  <sheets>
    <sheet name="Semestr I-IV" sheetId="1" r:id="rId1"/>
  </sheets>
  <definedNames>
    <definedName name="_xlnm.Print_Area" localSheetId="0">'Semestr I-IV'!$B$1:$K$74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J17" i="1"/>
  <c r="K23" i="1"/>
  <c r="J23" i="1"/>
  <c r="J27" i="1"/>
  <c r="K27" i="1"/>
  <c r="J24" i="1"/>
  <c r="K24" i="1"/>
  <c r="I71" i="1" l="1"/>
  <c r="H71" i="1"/>
  <c r="G71" i="1"/>
  <c r="F71" i="1"/>
  <c r="E71" i="1"/>
  <c r="C71" i="1"/>
  <c r="K70" i="1"/>
  <c r="J70" i="1"/>
  <c r="K69" i="1"/>
  <c r="J69" i="1"/>
  <c r="K68" i="1"/>
  <c r="J68" i="1"/>
  <c r="K67" i="1"/>
  <c r="J67" i="1"/>
  <c r="I63" i="1"/>
  <c r="H63" i="1"/>
  <c r="G63" i="1"/>
  <c r="F63" i="1"/>
  <c r="E63" i="1"/>
  <c r="C63" i="1"/>
  <c r="J62" i="1"/>
  <c r="I54" i="1"/>
  <c r="H54" i="1"/>
  <c r="G54" i="1"/>
  <c r="K54" i="1" s="1"/>
  <c r="F54" i="1"/>
  <c r="E54" i="1"/>
  <c r="C54" i="1"/>
  <c r="K53" i="1"/>
  <c r="J53" i="1"/>
  <c r="I45" i="1"/>
  <c r="H45" i="1"/>
  <c r="G45" i="1"/>
  <c r="F45" i="1"/>
  <c r="E45" i="1"/>
  <c r="D45" i="1"/>
  <c r="C45" i="1"/>
  <c r="K44" i="1"/>
  <c r="J44" i="1"/>
  <c r="K43" i="1"/>
  <c r="J43" i="1"/>
  <c r="K42" i="1"/>
  <c r="J42" i="1"/>
  <c r="K41" i="1"/>
  <c r="J41" i="1"/>
  <c r="K40" i="1"/>
  <c r="J40" i="1"/>
  <c r="K39" i="1"/>
  <c r="J39" i="1"/>
  <c r="I37" i="1"/>
  <c r="H37" i="1"/>
  <c r="G37" i="1"/>
  <c r="F37" i="1"/>
  <c r="E37" i="1"/>
  <c r="C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I28" i="1"/>
  <c r="H28" i="1"/>
  <c r="G28" i="1"/>
  <c r="F28" i="1"/>
  <c r="E28" i="1"/>
  <c r="C28" i="1"/>
  <c r="K26" i="1"/>
  <c r="J26" i="1"/>
  <c r="K25" i="1"/>
  <c r="J25" i="1"/>
  <c r="K22" i="1"/>
  <c r="J22" i="1"/>
  <c r="I20" i="1"/>
  <c r="H20" i="1"/>
  <c r="G20" i="1"/>
  <c r="F20" i="1"/>
  <c r="E20" i="1"/>
  <c r="C20" i="1"/>
  <c r="K19" i="1"/>
  <c r="J19" i="1"/>
  <c r="K18" i="1"/>
  <c r="J18" i="1"/>
  <c r="K16" i="1"/>
  <c r="J16" i="1"/>
  <c r="K15" i="1"/>
  <c r="J15" i="1"/>
  <c r="K14" i="1"/>
  <c r="J14" i="1"/>
  <c r="I12" i="1"/>
  <c r="H12" i="1"/>
  <c r="G12" i="1"/>
  <c r="F12" i="1"/>
  <c r="E12" i="1"/>
  <c r="C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20" i="1" l="1"/>
  <c r="K28" i="1"/>
  <c r="J12" i="1"/>
  <c r="J37" i="1"/>
  <c r="E72" i="1"/>
  <c r="K63" i="1"/>
  <c r="F72" i="1"/>
  <c r="G72" i="1"/>
  <c r="H72" i="1"/>
  <c r="H73" i="1" s="1"/>
  <c r="K12" i="1"/>
  <c r="K45" i="1"/>
  <c r="I72" i="1"/>
  <c r="K37" i="1"/>
  <c r="K71" i="1"/>
  <c r="J20" i="1"/>
  <c r="J28" i="1"/>
  <c r="J45" i="1"/>
  <c r="J54" i="1"/>
  <c r="J63" i="1"/>
  <c r="J71" i="1"/>
  <c r="G73" i="1" l="1"/>
  <c r="F73" i="1"/>
  <c r="I73" i="1"/>
  <c r="K72" i="1"/>
</calcChain>
</file>

<file path=xl/sharedStrings.xml><?xml version="1.0" encoding="utf-8"?>
<sst xmlns="http://schemas.openxmlformats.org/spreadsheetml/2006/main" count="136" uniqueCount="78">
  <si>
    <t>Przedmiot</t>
  </si>
  <si>
    <t>ECTS</t>
  </si>
  <si>
    <t>Godziny ogółem</t>
  </si>
  <si>
    <t>Wykłady</t>
  </si>
  <si>
    <t>Ćw. Aud.</t>
  </si>
  <si>
    <t>Ćw. Lab</t>
  </si>
  <si>
    <t>Ćw. Ter.</t>
  </si>
  <si>
    <t>Wykł./zjazd</t>
  </si>
  <si>
    <t xml:space="preserve">  SEMESTR I 9 zjazdów</t>
  </si>
  <si>
    <t>Język obcy 1</t>
  </si>
  <si>
    <t>z</t>
  </si>
  <si>
    <t>Botanika z elementami fitosocjologii</t>
  </si>
  <si>
    <t>e</t>
  </si>
  <si>
    <t>Chemia ogólna i organiczna</t>
  </si>
  <si>
    <t>Analityka laboratoryjna</t>
  </si>
  <si>
    <t>Technologie informacyjne</t>
  </si>
  <si>
    <t>BHP z ergonomią</t>
  </si>
  <si>
    <t>∑</t>
  </si>
  <si>
    <t xml:space="preserve">  SEMESTR II 9 zjazdów</t>
  </si>
  <si>
    <t>Język obcy 2</t>
  </si>
  <si>
    <t>Substancje bioaktywne</t>
  </si>
  <si>
    <t xml:space="preserve">Uprawa roli i nawożenie </t>
  </si>
  <si>
    <t xml:space="preserve">Zielarstwo ogólne </t>
  </si>
  <si>
    <t xml:space="preserve">  SEMESTR III 9 zjazdów</t>
  </si>
  <si>
    <t>Język obcy 3</t>
  </si>
  <si>
    <t>Anatomia i fizjologia człowieka</t>
  </si>
  <si>
    <t>Fizjologia roślin</t>
  </si>
  <si>
    <t>Fitopatologia zielarska</t>
  </si>
  <si>
    <t>Zielarstwo szczegółowe 1</t>
  </si>
  <si>
    <t>SEMESTR IV 9 zjazdów</t>
  </si>
  <si>
    <t xml:space="preserve"> </t>
  </si>
  <si>
    <t>Język obcy 4</t>
  </si>
  <si>
    <t>Ratownictwo medyczne</t>
  </si>
  <si>
    <t>Zielarstwo szczegółowe 2</t>
  </si>
  <si>
    <t>Entomologia zielarska</t>
  </si>
  <si>
    <t>Szkółkarstwo i nasiennictwo zielarskie</t>
  </si>
  <si>
    <t>Herbologia zielarska</t>
  </si>
  <si>
    <t>SEMESTR V 9 zjazdów</t>
  </si>
  <si>
    <t>Farmakognozja</t>
  </si>
  <si>
    <t>Ochrona roślin zielarskich</t>
  </si>
  <si>
    <t>Surowce ze stanu naturalnego</t>
  </si>
  <si>
    <t>SEMESTR VI 9 zjazdów</t>
  </si>
  <si>
    <t>Ekonomika produkcji zielarskiej</t>
  </si>
  <si>
    <t>Dietetyka i żywienie człowieka</t>
  </si>
  <si>
    <t>SEMESTR VII 9 zjazdów</t>
  </si>
  <si>
    <t>Towaroznawstwo zielarskie</t>
  </si>
  <si>
    <t>Grafika inżynierska</t>
  </si>
  <si>
    <t>Farmakologia/Chemia leków</t>
  </si>
  <si>
    <t>Seminarium dyplomowe 1 (w tym  metodyka wyszukiwania informacji naukowych - 2 godz.)</t>
  </si>
  <si>
    <t>SEMESTR VIII 6 zjazdów</t>
  </si>
  <si>
    <t>Fitoterapia / Leki roślinne</t>
  </si>
  <si>
    <t>Obrót produktami leczniczymi</t>
  </si>
  <si>
    <t>Seminarium dyplomowe  2</t>
  </si>
  <si>
    <t>Projekt inżynierski i egzamin dyplomowy</t>
  </si>
  <si>
    <t>suma</t>
  </si>
  <si>
    <t>%</t>
  </si>
  <si>
    <t>Forma  zal.</t>
  </si>
  <si>
    <t>Żywienie roślin zielarskich / 
Diagnostyka potrzeb nawozowych</t>
  </si>
  <si>
    <t>Praktyka (4 tyg.)</t>
  </si>
  <si>
    <t>Zarządzanie w sektorze zielarskim /                       Finansowanie projektów z funduszy UE (Hum. - Społ.)</t>
  </si>
  <si>
    <t>Filozofia / Ekonomia (Hum.-Społ.)</t>
  </si>
  <si>
    <t>Ćw./zjazd</t>
  </si>
  <si>
    <t>Podstawy prawa i ochrona własności intelektualnej                    (Hum. - Społ.)</t>
  </si>
  <si>
    <t xml:space="preserve">Biochemia </t>
  </si>
  <si>
    <t xml:space="preserve">Genetyka i hodowla roślin </t>
  </si>
  <si>
    <t>WYDZIAŁ OGRODNICTWA I ARCHITEKTURY KRAJOBRAZU                                                                                         Kierunek Zielarstwo i Fitoprodukty, studia niestacjonarne pierwszego stopnia.
Plan studiów dla naboru 2020/2021 zgodny z Uchwałą Senatu UP w Lublinie nr 112/2018-2019 z dnia 28 czerwca 2019 r.                                                                                         Zmiany zatwierdzone na Kolegium Wydziału dnia 15.09.2020 r., obowiązuje w semestrze I-VIII</t>
  </si>
  <si>
    <t>Historia zielarstwa /                                                          Etyka (Hum. - Społ.)</t>
  </si>
  <si>
    <t>Konserwacja surowców zielarskich /               Przechowalnictwao zielarskie</t>
  </si>
  <si>
    <t>Standaryzacja surowców zielarskich /                               Ocna jakości fitoproduktów</t>
  </si>
  <si>
    <t>Prozdrowotne właściwości warzyw /                             Uprawa krzewów jagodowych</t>
  </si>
  <si>
    <t>Ekologiczne uprawy zielarskie /                                     Uprawy  integrowane</t>
  </si>
  <si>
    <t>Ekologia i ochrona srodowiska /                                   Siedliska roślin zielarskich</t>
  </si>
  <si>
    <t>Przyprawy krajowe i egzotyczne /                                   Grzyby jadalne</t>
  </si>
  <si>
    <t>Projektowanie plantacji zielarskich /                         Inżynieria w produkcji zielarskiej</t>
  </si>
  <si>
    <t>Zanieczyszczenia produktów zielarskich /                     Skażenia produktów roślinnych</t>
  </si>
  <si>
    <t>Komputerowa analiza informacji /                           Przetwrzanie baz danych</t>
  </si>
  <si>
    <t>Analiza chemiczna surowców zielarskich /              Diagnostyka laboratoryjna fitoproduktów</t>
  </si>
  <si>
    <t>Rośliny lecznicze świata /                                             Naturalne produkty lecznicze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</si>
</sst>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topLeftCell="A61" zoomScaleNormal="100" zoomScaleSheetLayoutView="100" workbookViewId="0">
      <selection activeCell="O68" sqref="O68"/>
    </sheetView>
  </sheetViews>
  <sheetFormatPr baseColWidth="10" defaultColWidth="8.83203125" defaultRowHeight="16" x14ac:dyDescent="0.2"/>
  <cols>
    <col min="1" max="1" width="5" style="1" customWidth="1"/>
    <col min="2" max="2" width="48.83203125" style="1" customWidth="1"/>
    <col min="3" max="3" width="6.1640625" style="1" customWidth="1"/>
    <col min="4" max="4" width="5.6640625" style="1" customWidth="1"/>
    <col min="5" max="5" width="6.33203125" style="1" customWidth="1"/>
    <col min="6" max="6" width="7.1640625" style="1" customWidth="1"/>
    <col min="7" max="7" width="6.1640625" style="1" customWidth="1"/>
    <col min="8" max="8" width="6.5" style="1" customWidth="1"/>
    <col min="9" max="9" width="6.6640625" style="1" customWidth="1"/>
    <col min="10" max="11" width="6.5" style="1" customWidth="1"/>
    <col min="12" max="253" width="9.1640625" style="1"/>
    <col min="254" max="254" width="38.1640625" style="1" customWidth="1"/>
    <col min="255" max="255" width="6.1640625" style="1" customWidth="1"/>
    <col min="256" max="256" width="5.6640625" style="1" customWidth="1"/>
    <col min="257" max="257" width="6.33203125" style="1" customWidth="1"/>
    <col min="258" max="258" width="7.1640625" style="1" customWidth="1"/>
    <col min="259" max="259" width="6.1640625" style="1" customWidth="1"/>
    <col min="260" max="260" width="6.5" style="1" customWidth="1"/>
    <col min="261" max="261" width="6.6640625" style="1" customWidth="1"/>
    <col min="262" max="263" width="6.5" style="1" customWidth="1"/>
    <col min="264" max="264" width="9.1640625" style="1"/>
    <col min="265" max="265" width="9.6640625" style="1" bestFit="1" customWidth="1"/>
    <col min="266" max="509" width="9.1640625" style="1"/>
    <col min="510" max="510" width="38.1640625" style="1" customWidth="1"/>
    <col min="511" max="511" width="6.1640625" style="1" customWidth="1"/>
    <col min="512" max="512" width="5.6640625" style="1" customWidth="1"/>
    <col min="513" max="513" width="6.33203125" style="1" customWidth="1"/>
    <col min="514" max="514" width="7.1640625" style="1" customWidth="1"/>
    <col min="515" max="515" width="6.1640625" style="1" customWidth="1"/>
    <col min="516" max="516" width="6.5" style="1" customWidth="1"/>
    <col min="517" max="517" width="6.6640625" style="1" customWidth="1"/>
    <col min="518" max="519" width="6.5" style="1" customWidth="1"/>
    <col min="520" max="520" width="9.1640625" style="1"/>
    <col min="521" max="521" width="9.6640625" style="1" bestFit="1" customWidth="1"/>
    <col min="522" max="765" width="9.1640625" style="1"/>
    <col min="766" max="766" width="38.1640625" style="1" customWidth="1"/>
    <col min="767" max="767" width="6.1640625" style="1" customWidth="1"/>
    <col min="768" max="768" width="5.6640625" style="1" customWidth="1"/>
    <col min="769" max="769" width="6.33203125" style="1" customWidth="1"/>
    <col min="770" max="770" width="7.1640625" style="1" customWidth="1"/>
    <col min="771" max="771" width="6.1640625" style="1" customWidth="1"/>
    <col min="772" max="772" width="6.5" style="1" customWidth="1"/>
    <col min="773" max="773" width="6.6640625" style="1" customWidth="1"/>
    <col min="774" max="775" width="6.5" style="1" customWidth="1"/>
    <col min="776" max="776" width="9.1640625" style="1"/>
    <col min="777" max="777" width="9.6640625" style="1" bestFit="1" customWidth="1"/>
    <col min="778" max="1021" width="9.1640625" style="1"/>
    <col min="1022" max="1022" width="38.1640625" style="1" customWidth="1"/>
    <col min="1023" max="1023" width="6.1640625" style="1" customWidth="1"/>
    <col min="1024" max="1024" width="5.6640625" style="1" customWidth="1"/>
    <col min="1025" max="1025" width="6.33203125" style="1" customWidth="1"/>
    <col min="1026" max="1026" width="7.1640625" style="1" customWidth="1"/>
    <col min="1027" max="1027" width="6.1640625" style="1" customWidth="1"/>
    <col min="1028" max="1028" width="6.5" style="1" customWidth="1"/>
    <col min="1029" max="1029" width="6.6640625" style="1" customWidth="1"/>
    <col min="1030" max="1031" width="6.5" style="1" customWidth="1"/>
    <col min="1032" max="1032" width="9.1640625" style="1"/>
    <col min="1033" max="1033" width="9.6640625" style="1" bestFit="1" customWidth="1"/>
    <col min="1034" max="1277" width="9.1640625" style="1"/>
    <col min="1278" max="1278" width="38.1640625" style="1" customWidth="1"/>
    <col min="1279" max="1279" width="6.1640625" style="1" customWidth="1"/>
    <col min="1280" max="1280" width="5.6640625" style="1" customWidth="1"/>
    <col min="1281" max="1281" width="6.33203125" style="1" customWidth="1"/>
    <col min="1282" max="1282" width="7.1640625" style="1" customWidth="1"/>
    <col min="1283" max="1283" width="6.1640625" style="1" customWidth="1"/>
    <col min="1284" max="1284" width="6.5" style="1" customWidth="1"/>
    <col min="1285" max="1285" width="6.6640625" style="1" customWidth="1"/>
    <col min="1286" max="1287" width="6.5" style="1" customWidth="1"/>
    <col min="1288" max="1288" width="9.1640625" style="1"/>
    <col min="1289" max="1289" width="9.6640625" style="1" bestFit="1" customWidth="1"/>
    <col min="1290" max="1533" width="9.1640625" style="1"/>
    <col min="1534" max="1534" width="38.1640625" style="1" customWidth="1"/>
    <col min="1535" max="1535" width="6.1640625" style="1" customWidth="1"/>
    <col min="1536" max="1536" width="5.6640625" style="1" customWidth="1"/>
    <col min="1537" max="1537" width="6.33203125" style="1" customWidth="1"/>
    <col min="1538" max="1538" width="7.1640625" style="1" customWidth="1"/>
    <col min="1539" max="1539" width="6.1640625" style="1" customWidth="1"/>
    <col min="1540" max="1540" width="6.5" style="1" customWidth="1"/>
    <col min="1541" max="1541" width="6.6640625" style="1" customWidth="1"/>
    <col min="1542" max="1543" width="6.5" style="1" customWidth="1"/>
    <col min="1544" max="1544" width="9.1640625" style="1"/>
    <col min="1545" max="1545" width="9.6640625" style="1" bestFit="1" customWidth="1"/>
    <col min="1546" max="1789" width="9.1640625" style="1"/>
    <col min="1790" max="1790" width="38.1640625" style="1" customWidth="1"/>
    <col min="1791" max="1791" width="6.1640625" style="1" customWidth="1"/>
    <col min="1792" max="1792" width="5.6640625" style="1" customWidth="1"/>
    <col min="1793" max="1793" width="6.33203125" style="1" customWidth="1"/>
    <col min="1794" max="1794" width="7.1640625" style="1" customWidth="1"/>
    <col min="1795" max="1795" width="6.1640625" style="1" customWidth="1"/>
    <col min="1796" max="1796" width="6.5" style="1" customWidth="1"/>
    <col min="1797" max="1797" width="6.6640625" style="1" customWidth="1"/>
    <col min="1798" max="1799" width="6.5" style="1" customWidth="1"/>
    <col min="1800" max="1800" width="9.1640625" style="1"/>
    <col min="1801" max="1801" width="9.6640625" style="1" bestFit="1" customWidth="1"/>
    <col min="1802" max="2045" width="9.1640625" style="1"/>
    <col min="2046" max="2046" width="38.1640625" style="1" customWidth="1"/>
    <col min="2047" max="2047" width="6.1640625" style="1" customWidth="1"/>
    <col min="2048" max="2048" width="5.6640625" style="1" customWidth="1"/>
    <col min="2049" max="2049" width="6.33203125" style="1" customWidth="1"/>
    <col min="2050" max="2050" width="7.1640625" style="1" customWidth="1"/>
    <col min="2051" max="2051" width="6.1640625" style="1" customWidth="1"/>
    <col min="2052" max="2052" width="6.5" style="1" customWidth="1"/>
    <col min="2053" max="2053" width="6.6640625" style="1" customWidth="1"/>
    <col min="2054" max="2055" width="6.5" style="1" customWidth="1"/>
    <col min="2056" max="2056" width="9.1640625" style="1"/>
    <col min="2057" max="2057" width="9.6640625" style="1" bestFit="1" customWidth="1"/>
    <col min="2058" max="2301" width="9.1640625" style="1"/>
    <col min="2302" max="2302" width="38.1640625" style="1" customWidth="1"/>
    <col min="2303" max="2303" width="6.1640625" style="1" customWidth="1"/>
    <col min="2304" max="2304" width="5.6640625" style="1" customWidth="1"/>
    <col min="2305" max="2305" width="6.33203125" style="1" customWidth="1"/>
    <col min="2306" max="2306" width="7.1640625" style="1" customWidth="1"/>
    <col min="2307" max="2307" width="6.1640625" style="1" customWidth="1"/>
    <col min="2308" max="2308" width="6.5" style="1" customWidth="1"/>
    <col min="2309" max="2309" width="6.6640625" style="1" customWidth="1"/>
    <col min="2310" max="2311" width="6.5" style="1" customWidth="1"/>
    <col min="2312" max="2312" width="9.1640625" style="1"/>
    <col min="2313" max="2313" width="9.6640625" style="1" bestFit="1" customWidth="1"/>
    <col min="2314" max="2557" width="9.1640625" style="1"/>
    <col min="2558" max="2558" width="38.1640625" style="1" customWidth="1"/>
    <col min="2559" max="2559" width="6.1640625" style="1" customWidth="1"/>
    <col min="2560" max="2560" width="5.6640625" style="1" customWidth="1"/>
    <col min="2561" max="2561" width="6.33203125" style="1" customWidth="1"/>
    <col min="2562" max="2562" width="7.1640625" style="1" customWidth="1"/>
    <col min="2563" max="2563" width="6.1640625" style="1" customWidth="1"/>
    <col min="2564" max="2564" width="6.5" style="1" customWidth="1"/>
    <col min="2565" max="2565" width="6.6640625" style="1" customWidth="1"/>
    <col min="2566" max="2567" width="6.5" style="1" customWidth="1"/>
    <col min="2568" max="2568" width="9.1640625" style="1"/>
    <col min="2569" max="2569" width="9.6640625" style="1" bestFit="1" customWidth="1"/>
    <col min="2570" max="2813" width="9.1640625" style="1"/>
    <col min="2814" max="2814" width="38.1640625" style="1" customWidth="1"/>
    <col min="2815" max="2815" width="6.1640625" style="1" customWidth="1"/>
    <col min="2816" max="2816" width="5.6640625" style="1" customWidth="1"/>
    <col min="2817" max="2817" width="6.33203125" style="1" customWidth="1"/>
    <col min="2818" max="2818" width="7.1640625" style="1" customWidth="1"/>
    <col min="2819" max="2819" width="6.1640625" style="1" customWidth="1"/>
    <col min="2820" max="2820" width="6.5" style="1" customWidth="1"/>
    <col min="2821" max="2821" width="6.6640625" style="1" customWidth="1"/>
    <col min="2822" max="2823" width="6.5" style="1" customWidth="1"/>
    <col min="2824" max="2824" width="9.1640625" style="1"/>
    <col min="2825" max="2825" width="9.6640625" style="1" bestFit="1" customWidth="1"/>
    <col min="2826" max="3069" width="9.1640625" style="1"/>
    <col min="3070" max="3070" width="38.1640625" style="1" customWidth="1"/>
    <col min="3071" max="3071" width="6.1640625" style="1" customWidth="1"/>
    <col min="3072" max="3072" width="5.6640625" style="1" customWidth="1"/>
    <col min="3073" max="3073" width="6.33203125" style="1" customWidth="1"/>
    <col min="3074" max="3074" width="7.1640625" style="1" customWidth="1"/>
    <col min="3075" max="3075" width="6.1640625" style="1" customWidth="1"/>
    <col min="3076" max="3076" width="6.5" style="1" customWidth="1"/>
    <col min="3077" max="3077" width="6.6640625" style="1" customWidth="1"/>
    <col min="3078" max="3079" width="6.5" style="1" customWidth="1"/>
    <col min="3080" max="3080" width="9.1640625" style="1"/>
    <col min="3081" max="3081" width="9.6640625" style="1" bestFit="1" customWidth="1"/>
    <col min="3082" max="3325" width="9.1640625" style="1"/>
    <col min="3326" max="3326" width="38.1640625" style="1" customWidth="1"/>
    <col min="3327" max="3327" width="6.1640625" style="1" customWidth="1"/>
    <col min="3328" max="3328" width="5.6640625" style="1" customWidth="1"/>
    <col min="3329" max="3329" width="6.33203125" style="1" customWidth="1"/>
    <col min="3330" max="3330" width="7.1640625" style="1" customWidth="1"/>
    <col min="3331" max="3331" width="6.1640625" style="1" customWidth="1"/>
    <col min="3332" max="3332" width="6.5" style="1" customWidth="1"/>
    <col min="3333" max="3333" width="6.6640625" style="1" customWidth="1"/>
    <col min="3334" max="3335" width="6.5" style="1" customWidth="1"/>
    <col min="3336" max="3336" width="9.1640625" style="1"/>
    <col min="3337" max="3337" width="9.6640625" style="1" bestFit="1" customWidth="1"/>
    <col min="3338" max="3581" width="9.1640625" style="1"/>
    <col min="3582" max="3582" width="38.1640625" style="1" customWidth="1"/>
    <col min="3583" max="3583" width="6.1640625" style="1" customWidth="1"/>
    <col min="3584" max="3584" width="5.6640625" style="1" customWidth="1"/>
    <col min="3585" max="3585" width="6.33203125" style="1" customWidth="1"/>
    <col min="3586" max="3586" width="7.1640625" style="1" customWidth="1"/>
    <col min="3587" max="3587" width="6.1640625" style="1" customWidth="1"/>
    <col min="3588" max="3588" width="6.5" style="1" customWidth="1"/>
    <col min="3589" max="3589" width="6.6640625" style="1" customWidth="1"/>
    <col min="3590" max="3591" width="6.5" style="1" customWidth="1"/>
    <col min="3592" max="3592" width="9.1640625" style="1"/>
    <col min="3593" max="3593" width="9.6640625" style="1" bestFit="1" customWidth="1"/>
    <col min="3594" max="3837" width="9.1640625" style="1"/>
    <col min="3838" max="3838" width="38.1640625" style="1" customWidth="1"/>
    <col min="3839" max="3839" width="6.1640625" style="1" customWidth="1"/>
    <col min="3840" max="3840" width="5.6640625" style="1" customWidth="1"/>
    <col min="3841" max="3841" width="6.33203125" style="1" customWidth="1"/>
    <col min="3842" max="3842" width="7.1640625" style="1" customWidth="1"/>
    <col min="3843" max="3843" width="6.1640625" style="1" customWidth="1"/>
    <col min="3844" max="3844" width="6.5" style="1" customWidth="1"/>
    <col min="3845" max="3845" width="6.6640625" style="1" customWidth="1"/>
    <col min="3846" max="3847" width="6.5" style="1" customWidth="1"/>
    <col min="3848" max="3848" width="9.1640625" style="1"/>
    <col min="3849" max="3849" width="9.6640625" style="1" bestFit="1" customWidth="1"/>
    <col min="3850" max="4093" width="9.1640625" style="1"/>
    <col min="4094" max="4094" width="38.1640625" style="1" customWidth="1"/>
    <col min="4095" max="4095" width="6.1640625" style="1" customWidth="1"/>
    <col min="4096" max="4096" width="5.6640625" style="1" customWidth="1"/>
    <col min="4097" max="4097" width="6.33203125" style="1" customWidth="1"/>
    <col min="4098" max="4098" width="7.1640625" style="1" customWidth="1"/>
    <col min="4099" max="4099" width="6.1640625" style="1" customWidth="1"/>
    <col min="4100" max="4100" width="6.5" style="1" customWidth="1"/>
    <col min="4101" max="4101" width="6.6640625" style="1" customWidth="1"/>
    <col min="4102" max="4103" width="6.5" style="1" customWidth="1"/>
    <col min="4104" max="4104" width="9.1640625" style="1"/>
    <col min="4105" max="4105" width="9.6640625" style="1" bestFit="1" customWidth="1"/>
    <col min="4106" max="4349" width="9.1640625" style="1"/>
    <col min="4350" max="4350" width="38.1640625" style="1" customWidth="1"/>
    <col min="4351" max="4351" width="6.1640625" style="1" customWidth="1"/>
    <col min="4352" max="4352" width="5.6640625" style="1" customWidth="1"/>
    <col min="4353" max="4353" width="6.33203125" style="1" customWidth="1"/>
    <col min="4354" max="4354" width="7.1640625" style="1" customWidth="1"/>
    <col min="4355" max="4355" width="6.1640625" style="1" customWidth="1"/>
    <col min="4356" max="4356" width="6.5" style="1" customWidth="1"/>
    <col min="4357" max="4357" width="6.6640625" style="1" customWidth="1"/>
    <col min="4358" max="4359" width="6.5" style="1" customWidth="1"/>
    <col min="4360" max="4360" width="9.1640625" style="1"/>
    <col min="4361" max="4361" width="9.6640625" style="1" bestFit="1" customWidth="1"/>
    <col min="4362" max="4605" width="9.1640625" style="1"/>
    <col min="4606" max="4606" width="38.1640625" style="1" customWidth="1"/>
    <col min="4607" max="4607" width="6.1640625" style="1" customWidth="1"/>
    <col min="4608" max="4608" width="5.6640625" style="1" customWidth="1"/>
    <col min="4609" max="4609" width="6.33203125" style="1" customWidth="1"/>
    <col min="4610" max="4610" width="7.1640625" style="1" customWidth="1"/>
    <col min="4611" max="4611" width="6.1640625" style="1" customWidth="1"/>
    <col min="4612" max="4612" width="6.5" style="1" customWidth="1"/>
    <col min="4613" max="4613" width="6.6640625" style="1" customWidth="1"/>
    <col min="4614" max="4615" width="6.5" style="1" customWidth="1"/>
    <col min="4616" max="4616" width="9.1640625" style="1"/>
    <col min="4617" max="4617" width="9.6640625" style="1" bestFit="1" customWidth="1"/>
    <col min="4618" max="4861" width="9.1640625" style="1"/>
    <col min="4862" max="4862" width="38.1640625" style="1" customWidth="1"/>
    <col min="4863" max="4863" width="6.1640625" style="1" customWidth="1"/>
    <col min="4864" max="4864" width="5.6640625" style="1" customWidth="1"/>
    <col min="4865" max="4865" width="6.33203125" style="1" customWidth="1"/>
    <col min="4866" max="4866" width="7.1640625" style="1" customWidth="1"/>
    <col min="4867" max="4867" width="6.1640625" style="1" customWidth="1"/>
    <col min="4868" max="4868" width="6.5" style="1" customWidth="1"/>
    <col min="4869" max="4869" width="6.6640625" style="1" customWidth="1"/>
    <col min="4870" max="4871" width="6.5" style="1" customWidth="1"/>
    <col min="4872" max="4872" width="9.1640625" style="1"/>
    <col min="4873" max="4873" width="9.6640625" style="1" bestFit="1" customWidth="1"/>
    <col min="4874" max="5117" width="9.1640625" style="1"/>
    <col min="5118" max="5118" width="38.1640625" style="1" customWidth="1"/>
    <col min="5119" max="5119" width="6.1640625" style="1" customWidth="1"/>
    <col min="5120" max="5120" width="5.6640625" style="1" customWidth="1"/>
    <col min="5121" max="5121" width="6.33203125" style="1" customWidth="1"/>
    <col min="5122" max="5122" width="7.1640625" style="1" customWidth="1"/>
    <col min="5123" max="5123" width="6.1640625" style="1" customWidth="1"/>
    <col min="5124" max="5124" width="6.5" style="1" customWidth="1"/>
    <col min="5125" max="5125" width="6.6640625" style="1" customWidth="1"/>
    <col min="5126" max="5127" width="6.5" style="1" customWidth="1"/>
    <col min="5128" max="5128" width="9.1640625" style="1"/>
    <col min="5129" max="5129" width="9.6640625" style="1" bestFit="1" customWidth="1"/>
    <col min="5130" max="5373" width="9.1640625" style="1"/>
    <col min="5374" max="5374" width="38.1640625" style="1" customWidth="1"/>
    <col min="5375" max="5375" width="6.1640625" style="1" customWidth="1"/>
    <col min="5376" max="5376" width="5.6640625" style="1" customWidth="1"/>
    <col min="5377" max="5377" width="6.33203125" style="1" customWidth="1"/>
    <col min="5378" max="5378" width="7.1640625" style="1" customWidth="1"/>
    <col min="5379" max="5379" width="6.1640625" style="1" customWidth="1"/>
    <col min="5380" max="5380" width="6.5" style="1" customWidth="1"/>
    <col min="5381" max="5381" width="6.6640625" style="1" customWidth="1"/>
    <col min="5382" max="5383" width="6.5" style="1" customWidth="1"/>
    <col min="5384" max="5384" width="9.1640625" style="1"/>
    <col min="5385" max="5385" width="9.6640625" style="1" bestFit="1" customWidth="1"/>
    <col min="5386" max="5629" width="9.1640625" style="1"/>
    <col min="5630" max="5630" width="38.1640625" style="1" customWidth="1"/>
    <col min="5631" max="5631" width="6.1640625" style="1" customWidth="1"/>
    <col min="5632" max="5632" width="5.6640625" style="1" customWidth="1"/>
    <col min="5633" max="5633" width="6.33203125" style="1" customWidth="1"/>
    <col min="5634" max="5634" width="7.1640625" style="1" customWidth="1"/>
    <col min="5635" max="5635" width="6.1640625" style="1" customWidth="1"/>
    <col min="5636" max="5636" width="6.5" style="1" customWidth="1"/>
    <col min="5637" max="5637" width="6.6640625" style="1" customWidth="1"/>
    <col min="5638" max="5639" width="6.5" style="1" customWidth="1"/>
    <col min="5640" max="5640" width="9.1640625" style="1"/>
    <col min="5641" max="5641" width="9.6640625" style="1" bestFit="1" customWidth="1"/>
    <col min="5642" max="5885" width="9.1640625" style="1"/>
    <col min="5886" max="5886" width="38.1640625" style="1" customWidth="1"/>
    <col min="5887" max="5887" width="6.1640625" style="1" customWidth="1"/>
    <col min="5888" max="5888" width="5.6640625" style="1" customWidth="1"/>
    <col min="5889" max="5889" width="6.33203125" style="1" customWidth="1"/>
    <col min="5890" max="5890" width="7.1640625" style="1" customWidth="1"/>
    <col min="5891" max="5891" width="6.1640625" style="1" customWidth="1"/>
    <col min="5892" max="5892" width="6.5" style="1" customWidth="1"/>
    <col min="5893" max="5893" width="6.6640625" style="1" customWidth="1"/>
    <col min="5894" max="5895" width="6.5" style="1" customWidth="1"/>
    <col min="5896" max="5896" width="9.1640625" style="1"/>
    <col min="5897" max="5897" width="9.6640625" style="1" bestFit="1" customWidth="1"/>
    <col min="5898" max="6141" width="9.1640625" style="1"/>
    <col min="6142" max="6142" width="38.1640625" style="1" customWidth="1"/>
    <col min="6143" max="6143" width="6.1640625" style="1" customWidth="1"/>
    <col min="6144" max="6144" width="5.6640625" style="1" customWidth="1"/>
    <col min="6145" max="6145" width="6.33203125" style="1" customWidth="1"/>
    <col min="6146" max="6146" width="7.1640625" style="1" customWidth="1"/>
    <col min="6147" max="6147" width="6.1640625" style="1" customWidth="1"/>
    <col min="6148" max="6148" width="6.5" style="1" customWidth="1"/>
    <col min="6149" max="6149" width="6.6640625" style="1" customWidth="1"/>
    <col min="6150" max="6151" width="6.5" style="1" customWidth="1"/>
    <col min="6152" max="6152" width="9.1640625" style="1"/>
    <col min="6153" max="6153" width="9.6640625" style="1" bestFit="1" customWidth="1"/>
    <col min="6154" max="6397" width="9.1640625" style="1"/>
    <col min="6398" max="6398" width="38.1640625" style="1" customWidth="1"/>
    <col min="6399" max="6399" width="6.1640625" style="1" customWidth="1"/>
    <col min="6400" max="6400" width="5.6640625" style="1" customWidth="1"/>
    <col min="6401" max="6401" width="6.33203125" style="1" customWidth="1"/>
    <col min="6402" max="6402" width="7.1640625" style="1" customWidth="1"/>
    <col min="6403" max="6403" width="6.1640625" style="1" customWidth="1"/>
    <col min="6404" max="6404" width="6.5" style="1" customWidth="1"/>
    <col min="6405" max="6405" width="6.6640625" style="1" customWidth="1"/>
    <col min="6406" max="6407" width="6.5" style="1" customWidth="1"/>
    <col min="6408" max="6408" width="9.1640625" style="1"/>
    <col min="6409" max="6409" width="9.6640625" style="1" bestFit="1" customWidth="1"/>
    <col min="6410" max="6653" width="9.1640625" style="1"/>
    <col min="6654" max="6654" width="38.1640625" style="1" customWidth="1"/>
    <col min="6655" max="6655" width="6.1640625" style="1" customWidth="1"/>
    <col min="6656" max="6656" width="5.6640625" style="1" customWidth="1"/>
    <col min="6657" max="6657" width="6.33203125" style="1" customWidth="1"/>
    <col min="6658" max="6658" width="7.1640625" style="1" customWidth="1"/>
    <col min="6659" max="6659" width="6.1640625" style="1" customWidth="1"/>
    <col min="6660" max="6660" width="6.5" style="1" customWidth="1"/>
    <col min="6661" max="6661" width="6.6640625" style="1" customWidth="1"/>
    <col min="6662" max="6663" width="6.5" style="1" customWidth="1"/>
    <col min="6664" max="6664" width="9.1640625" style="1"/>
    <col min="6665" max="6665" width="9.6640625" style="1" bestFit="1" customWidth="1"/>
    <col min="6666" max="6909" width="9.1640625" style="1"/>
    <col min="6910" max="6910" width="38.1640625" style="1" customWidth="1"/>
    <col min="6911" max="6911" width="6.1640625" style="1" customWidth="1"/>
    <col min="6912" max="6912" width="5.6640625" style="1" customWidth="1"/>
    <col min="6913" max="6913" width="6.33203125" style="1" customWidth="1"/>
    <col min="6914" max="6914" width="7.1640625" style="1" customWidth="1"/>
    <col min="6915" max="6915" width="6.1640625" style="1" customWidth="1"/>
    <col min="6916" max="6916" width="6.5" style="1" customWidth="1"/>
    <col min="6917" max="6917" width="6.6640625" style="1" customWidth="1"/>
    <col min="6918" max="6919" width="6.5" style="1" customWidth="1"/>
    <col min="6920" max="6920" width="9.1640625" style="1"/>
    <col min="6921" max="6921" width="9.6640625" style="1" bestFit="1" customWidth="1"/>
    <col min="6922" max="7165" width="9.1640625" style="1"/>
    <col min="7166" max="7166" width="38.1640625" style="1" customWidth="1"/>
    <col min="7167" max="7167" width="6.1640625" style="1" customWidth="1"/>
    <col min="7168" max="7168" width="5.6640625" style="1" customWidth="1"/>
    <col min="7169" max="7169" width="6.33203125" style="1" customWidth="1"/>
    <col min="7170" max="7170" width="7.1640625" style="1" customWidth="1"/>
    <col min="7171" max="7171" width="6.1640625" style="1" customWidth="1"/>
    <col min="7172" max="7172" width="6.5" style="1" customWidth="1"/>
    <col min="7173" max="7173" width="6.6640625" style="1" customWidth="1"/>
    <col min="7174" max="7175" width="6.5" style="1" customWidth="1"/>
    <col min="7176" max="7176" width="9.1640625" style="1"/>
    <col min="7177" max="7177" width="9.6640625" style="1" bestFit="1" customWidth="1"/>
    <col min="7178" max="7421" width="9.1640625" style="1"/>
    <col min="7422" max="7422" width="38.1640625" style="1" customWidth="1"/>
    <col min="7423" max="7423" width="6.1640625" style="1" customWidth="1"/>
    <col min="7424" max="7424" width="5.6640625" style="1" customWidth="1"/>
    <col min="7425" max="7425" width="6.33203125" style="1" customWidth="1"/>
    <col min="7426" max="7426" width="7.1640625" style="1" customWidth="1"/>
    <col min="7427" max="7427" width="6.1640625" style="1" customWidth="1"/>
    <col min="7428" max="7428" width="6.5" style="1" customWidth="1"/>
    <col min="7429" max="7429" width="6.6640625" style="1" customWidth="1"/>
    <col min="7430" max="7431" width="6.5" style="1" customWidth="1"/>
    <col min="7432" max="7432" width="9.1640625" style="1"/>
    <col min="7433" max="7433" width="9.6640625" style="1" bestFit="1" customWidth="1"/>
    <col min="7434" max="7677" width="9.1640625" style="1"/>
    <col min="7678" max="7678" width="38.1640625" style="1" customWidth="1"/>
    <col min="7679" max="7679" width="6.1640625" style="1" customWidth="1"/>
    <col min="7680" max="7680" width="5.6640625" style="1" customWidth="1"/>
    <col min="7681" max="7681" width="6.33203125" style="1" customWidth="1"/>
    <col min="7682" max="7682" width="7.1640625" style="1" customWidth="1"/>
    <col min="7683" max="7683" width="6.1640625" style="1" customWidth="1"/>
    <col min="7684" max="7684" width="6.5" style="1" customWidth="1"/>
    <col min="7685" max="7685" width="6.6640625" style="1" customWidth="1"/>
    <col min="7686" max="7687" width="6.5" style="1" customWidth="1"/>
    <col min="7688" max="7688" width="9.1640625" style="1"/>
    <col min="7689" max="7689" width="9.6640625" style="1" bestFit="1" customWidth="1"/>
    <col min="7690" max="7933" width="9.1640625" style="1"/>
    <col min="7934" max="7934" width="38.1640625" style="1" customWidth="1"/>
    <col min="7935" max="7935" width="6.1640625" style="1" customWidth="1"/>
    <col min="7936" max="7936" width="5.6640625" style="1" customWidth="1"/>
    <col min="7937" max="7937" width="6.33203125" style="1" customWidth="1"/>
    <col min="7938" max="7938" width="7.1640625" style="1" customWidth="1"/>
    <col min="7939" max="7939" width="6.1640625" style="1" customWidth="1"/>
    <col min="7940" max="7940" width="6.5" style="1" customWidth="1"/>
    <col min="7941" max="7941" width="6.6640625" style="1" customWidth="1"/>
    <col min="7942" max="7943" width="6.5" style="1" customWidth="1"/>
    <col min="7944" max="7944" width="9.1640625" style="1"/>
    <col min="7945" max="7945" width="9.6640625" style="1" bestFit="1" customWidth="1"/>
    <col min="7946" max="8189" width="9.1640625" style="1"/>
    <col min="8190" max="8190" width="38.1640625" style="1" customWidth="1"/>
    <col min="8191" max="8191" width="6.1640625" style="1" customWidth="1"/>
    <col min="8192" max="8192" width="5.6640625" style="1" customWidth="1"/>
    <col min="8193" max="8193" width="6.33203125" style="1" customWidth="1"/>
    <col min="8194" max="8194" width="7.1640625" style="1" customWidth="1"/>
    <col min="8195" max="8195" width="6.1640625" style="1" customWidth="1"/>
    <col min="8196" max="8196" width="6.5" style="1" customWidth="1"/>
    <col min="8197" max="8197" width="6.6640625" style="1" customWidth="1"/>
    <col min="8198" max="8199" width="6.5" style="1" customWidth="1"/>
    <col min="8200" max="8200" width="9.1640625" style="1"/>
    <col min="8201" max="8201" width="9.6640625" style="1" bestFit="1" customWidth="1"/>
    <col min="8202" max="8445" width="9.1640625" style="1"/>
    <col min="8446" max="8446" width="38.1640625" style="1" customWidth="1"/>
    <col min="8447" max="8447" width="6.1640625" style="1" customWidth="1"/>
    <col min="8448" max="8448" width="5.6640625" style="1" customWidth="1"/>
    <col min="8449" max="8449" width="6.33203125" style="1" customWidth="1"/>
    <col min="8450" max="8450" width="7.1640625" style="1" customWidth="1"/>
    <col min="8451" max="8451" width="6.1640625" style="1" customWidth="1"/>
    <col min="8452" max="8452" width="6.5" style="1" customWidth="1"/>
    <col min="8453" max="8453" width="6.6640625" style="1" customWidth="1"/>
    <col min="8454" max="8455" width="6.5" style="1" customWidth="1"/>
    <col min="8456" max="8456" width="9.1640625" style="1"/>
    <col min="8457" max="8457" width="9.6640625" style="1" bestFit="1" customWidth="1"/>
    <col min="8458" max="8701" width="9.1640625" style="1"/>
    <col min="8702" max="8702" width="38.1640625" style="1" customWidth="1"/>
    <col min="8703" max="8703" width="6.1640625" style="1" customWidth="1"/>
    <col min="8704" max="8704" width="5.6640625" style="1" customWidth="1"/>
    <col min="8705" max="8705" width="6.33203125" style="1" customWidth="1"/>
    <col min="8706" max="8706" width="7.1640625" style="1" customWidth="1"/>
    <col min="8707" max="8707" width="6.1640625" style="1" customWidth="1"/>
    <col min="8708" max="8708" width="6.5" style="1" customWidth="1"/>
    <col min="8709" max="8709" width="6.6640625" style="1" customWidth="1"/>
    <col min="8710" max="8711" width="6.5" style="1" customWidth="1"/>
    <col min="8712" max="8712" width="9.1640625" style="1"/>
    <col min="8713" max="8713" width="9.6640625" style="1" bestFit="1" customWidth="1"/>
    <col min="8714" max="8957" width="9.1640625" style="1"/>
    <col min="8958" max="8958" width="38.1640625" style="1" customWidth="1"/>
    <col min="8959" max="8959" width="6.1640625" style="1" customWidth="1"/>
    <col min="8960" max="8960" width="5.6640625" style="1" customWidth="1"/>
    <col min="8961" max="8961" width="6.33203125" style="1" customWidth="1"/>
    <col min="8962" max="8962" width="7.1640625" style="1" customWidth="1"/>
    <col min="8963" max="8963" width="6.1640625" style="1" customWidth="1"/>
    <col min="8964" max="8964" width="6.5" style="1" customWidth="1"/>
    <col min="8965" max="8965" width="6.6640625" style="1" customWidth="1"/>
    <col min="8966" max="8967" width="6.5" style="1" customWidth="1"/>
    <col min="8968" max="8968" width="9.1640625" style="1"/>
    <col min="8969" max="8969" width="9.6640625" style="1" bestFit="1" customWidth="1"/>
    <col min="8970" max="9213" width="9.1640625" style="1"/>
    <col min="9214" max="9214" width="38.1640625" style="1" customWidth="1"/>
    <col min="9215" max="9215" width="6.1640625" style="1" customWidth="1"/>
    <col min="9216" max="9216" width="5.6640625" style="1" customWidth="1"/>
    <col min="9217" max="9217" width="6.33203125" style="1" customWidth="1"/>
    <col min="9218" max="9218" width="7.1640625" style="1" customWidth="1"/>
    <col min="9219" max="9219" width="6.1640625" style="1" customWidth="1"/>
    <col min="9220" max="9220" width="6.5" style="1" customWidth="1"/>
    <col min="9221" max="9221" width="6.6640625" style="1" customWidth="1"/>
    <col min="9222" max="9223" width="6.5" style="1" customWidth="1"/>
    <col min="9224" max="9224" width="9.1640625" style="1"/>
    <col min="9225" max="9225" width="9.6640625" style="1" bestFit="1" customWidth="1"/>
    <col min="9226" max="9469" width="9.1640625" style="1"/>
    <col min="9470" max="9470" width="38.1640625" style="1" customWidth="1"/>
    <col min="9471" max="9471" width="6.1640625" style="1" customWidth="1"/>
    <col min="9472" max="9472" width="5.6640625" style="1" customWidth="1"/>
    <col min="9473" max="9473" width="6.33203125" style="1" customWidth="1"/>
    <col min="9474" max="9474" width="7.1640625" style="1" customWidth="1"/>
    <col min="9475" max="9475" width="6.1640625" style="1" customWidth="1"/>
    <col min="9476" max="9476" width="6.5" style="1" customWidth="1"/>
    <col min="9477" max="9477" width="6.6640625" style="1" customWidth="1"/>
    <col min="9478" max="9479" width="6.5" style="1" customWidth="1"/>
    <col min="9480" max="9480" width="9.1640625" style="1"/>
    <col min="9481" max="9481" width="9.6640625" style="1" bestFit="1" customWidth="1"/>
    <col min="9482" max="9725" width="9.1640625" style="1"/>
    <col min="9726" max="9726" width="38.1640625" style="1" customWidth="1"/>
    <col min="9727" max="9727" width="6.1640625" style="1" customWidth="1"/>
    <col min="9728" max="9728" width="5.6640625" style="1" customWidth="1"/>
    <col min="9729" max="9729" width="6.33203125" style="1" customWidth="1"/>
    <col min="9730" max="9730" width="7.1640625" style="1" customWidth="1"/>
    <col min="9731" max="9731" width="6.1640625" style="1" customWidth="1"/>
    <col min="9732" max="9732" width="6.5" style="1" customWidth="1"/>
    <col min="9733" max="9733" width="6.6640625" style="1" customWidth="1"/>
    <col min="9734" max="9735" width="6.5" style="1" customWidth="1"/>
    <col min="9736" max="9736" width="9.1640625" style="1"/>
    <col min="9737" max="9737" width="9.6640625" style="1" bestFit="1" customWidth="1"/>
    <col min="9738" max="9981" width="9.1640625" style="1"/>
    <col min="9982" max="9982" width="38.1640625" style="1" customWidth="1"/>
    <col min="9983" max="9983" width="6.1640625" style="1" customWidth="1"/>
    <col min="9984" max="9984" width="5.6640625" style="1" customWidth="1"/>
    <col min="9985" max="9985" width="6.33203125" style="1" customWidth="1"/>
    <col min="9986" max="9986" width="7.1640625" style="1" customWidth="1"/>
    <col min="9987" max="9987" width="6.1640625" style="1" customWidth="1"/>
    <col min="9988" max="9988" width="6.5" style="1" customWidth="1"/>
    <col min="9989" max="9989" width="6.6640625" style="1" customWidth="1"/>
    <col min="9990" max="9991" width="6.5" style="1" customWidth="1"/>
    <col min="9992" max="9992" width="9.1640625" style="1"/>
    <col min="9993" max="9993" width="9.6640625" style="1" bestFit="1" customWidth="1"/>
    <col min="9994" max="10237" width="9.1640625" style="1"/>
    <col min="10238" max="10238" width="38.1640625" style="1" customWidth="1"/>
    <col min="10239" max="10239" width="6.1640625" style="1" customWidth="1"/>
    <col min="10240" max="10240" width="5.6640625" style="1" customWidth="1"/>
    <col min="10241" max="10241" width="6.33203125" style="1" customWidth="1"/>
    <col min="10242" max="10242" width="7.1640625" style="1" customWidth="1"/>
    <col min="10243" max="10243" width="6.1640625" style="1" customWidth="1"/>
    <col min="10244" max="10244" width="6.5" style="1" customWidth="1"/>
    <col min="10245" max="10245" width="6.6640625" style="1" customWidth="1"/>
    <col min="10246" max="10247" width="6.5" style="1" customWidth="1"/>
    <col min="10248" max="10248" width="9.1640625" style="1"/>
    <col min="10249" max="10249" width="9.6640625" style="1" bestFit="1" customWidth="1"/>
    <col min="10250" max="10493" width="9.1640625" style="1"/>
    <col min="10494" max="10494" width="38.1640625" style="1" customWidth="1"/>
    <col min="10495" max="10495" width="6.1640625" style="1" customWidth="1"/>
    <col min="10496" max="10496" width="5.6640625" style="1" customWidth="1"/>
    <col min="10497" max="10497" width="6.33203125" style="1" customWidth="1"/>
    <col min="10498" max="10498" width="7.1640625" style="1" customWidth="1"/>
    <col min="10499" max="10499" width="6.1640625" style="1" customWidth="1"/>
    <col min="10500" max="10500" width="6.5" style="1" customWidth="1"/>
    <col min="10501" max="10501" width="6.6640625" style="1" customWidth="1"/>
    <col min="10502" max="10503" width="6.5" style="1" customWidth="1"/>
    <col min="10504" max="10504" width="9.1640625" style="1"/>
    <col min="10505" max="10505" width="9.6640625" style="1" bestFit="1" customWidth="1"/>
    <col min="10506" max="10749" width="9.1640625" style="1"/>
    <col min="10750" max="10750" width="38.1640625" style="1" customWidth="1"/>
    <col min="10751" max="10751" width="6.1640625" style="1" customWidth="1"/>
    <col min="10752" max="10752" width="5.6640625" style="1" customWidth="1"/>
    <col min="10753" max="10753" width="6.33203125" style="1" customWidth="1"/>
    <col min="10754" max="10754" width="7.1640625" style="1" customWidth="1"/>
    <col min="10755" max="10755" width="6.1640625" style="1" customWidth="1"/>
    <col min="10756" max="10756" width="6.5" style="1" customWidth="1"/>
    <col min="10757" max="10757" width="6.6640625" style="1" customWidth="1"/>
    <col min="10758" max="10759" width="6.5" style="1" customWidth="1"/>
    <col min="10760" max="10760" width="9.1640625" style="1"/>
    <col min="10761" max="10761" width="9.6640625" style="1" bestFit="1" customWidth="1"/>
    <col min="10762" max="11005" width="9.1640625" style="1"/>
    <col min="11006" max="11006" width="38.1640625" style="1" customWidth="1"/>
    <col min="11007" max="11007" width="6.1640625" style="1" customWidth="1"/>
    <col min="11008" max="11008" width="5.6640625" style="1" customWidth="1"/>
    <col min="11009" max="11009" width="6.33203125" style="1" customWidth="1"/>
    <col min="11010" max="11010" width="7.1640625" style="1" customWidth="1"/>
    <col min="11011" max="11011" width="6.1640625" style="1" customWidth="1"/>
    <col min="11012" max="11012" width="6.5" style="1" customWidth="1"/>
    <col min="11013" max="11013" width="6.6640625" style="1" customWidth="1"/>
    <col min="11014" max="11015" width="6.5" style="1" customWidth="1"/>
    <col min="11016" max="11016" width="9.1640625" style="1"/>
    <col min="11017" max="11017" width="9.6640625" style="1" bestFit="1" customWidth="1"/>
    <col min="11018" max="11261" width="9.1640625" style="1"/>
    <col min="11262" max="11262" width="38.1640625" style="1" customWidth="1"/>
    <col min="11263" max="11263" width="6.1640625" style="1" customWidth="1"/>
    <col min="11264" max="11264" width="5.6640625" style="1" customWidth="1"/>
    <col min="11265" max="11265" width="6.33203125" style="1" customWidth="1"/>
    <col min="11266" max="11266" width="7.1640625" style="1" customWidth="1"/>
    <col min="11267" max="11267" width="6.1640625" style="1" customWidth="1"/>
    <col min="11268" max="11268" width="6.5" style="1" customWidth="1"/>
    <col min="11269" max="11269" width="6.6640625" style="1" customWidth="1"/>
    <col min="11270" max="11271" width="6.5" style="1" customWidth="1"/>
    <col min="11272" max="11272" width="9.1640625" style="1"/>
    <col min="11273" max="11273" width="9.6640625" style="1" bestFit="1" customWidth="1"/>
    <col min="11274" max="11517" width="9.1640625" style="1"/>
    <col min="11518" max="11518" width="38.1640625" style="1" customWidth="1"/>
    <col min="11519" max="11519" width="6.1640625" style="1" customWidth="1"/>
    <col min="11520" max="11520" width="5.6640625" style="1" customWidth="1"/>
    <col min="11521" max="11521" width="6.33203125" style="1" customWidth="1"/>
    <col min="11522" max="11522" width="7.1640625" style="1" customWidth="1"/>
    <col min="11523" max="11523" width="6.1640625" style="1" customWidth="1"/>
    <col min="11524" max="11524" width="6.5" style="1" customWidth="1"/>
    <col min="11525" max="11525" width="6.6640625" style="1" customWidth="1"/>
    <col min="11526" max="11527" width="6.5" style="1" customWidth="1"/>
    <col min="11528" max="11528" width="9.1640625" style="1"/>
    <col min="11529" max="11529" width="9.6640625" style="1" bestFit="1" customWidth="1"/>
    <col min="11530" max="11773" width="9.1640625" style="1"/>
    <col min="11774" max="11774" width="38.1640625" style="1" customWidth="1"/>
    <col min="11775" max="11775" width="6.1640625" style="1" customWidth="1"/>
    <col min="11776" max="11776" width="5.6640625" style="1" customWidth="1"/>
    <col min="11777" max="11777" width="6.33203125" style="1" customWidth="1"/>
    <col min="11778" max="11778" width="7.1640625" style="1" customWidth="1"/>
    <col min="11779" max="11779" width="6.1640625" style="1" customWidth="1"/>
    <col min="11780" max="11780" width="6.5" style="1" customWidth="1"/>
    <col min="11781" max="11781" width="6.6640625" style="1" customWidth="1"/>
    <col min="11782" max="11783" width="6.5" style="1" customWidth="1"/>
    <col min="11784" max="11784" width="9.1640625" style="1"/>
    <col min="11785" max="11785" width="9.6640625" style="1" bestFit="1" customWidth="1"/>
    <col min="11786" max="12029" width="9.1640625" style="1"/>
    <col min="12030" max="12030" width="38.1640625" style="1" customWidth="1"/>
    <col min="12031" max="12031" width="6.1640625" style="1" customWidth="1"/>
    <col min="12032" max="12032" width="5.6640625" style="1" customWidth="1"/>
    <col min="12033" max="12033" width="6.33203125" style="1" customWidth="1"/>
    <col min="12034" max="12034" width="7.1640625" style="1" customWidth="1"/>
    <col min="12035" max="12035" width="6.1640625" style="1" customWidth="1"/>
    <col min="12036" max="12036" width="6.5" style="1" customWidth="1"/>
    <col min="12037" max="12037" width="6.6640625" style="1" customWidth="1"/>
    <col min="12038" max="12039" width="6.5" style="1" customWidth="1"/>
    <col min="12040" max="12040" width="9.1640625" style="1"/>
    <col min="12041" max="12041" width="9.6640625" style="1" bestFit="1" customWidth="1"/>
    <col min="12042" max="12285" width="9.1640625" style="1"/>
    <col min="12286" max="12286" width="38.1640625" style="1" customWidth="1"/>
    <col min="12287" max="12287" width="6.1640625" style="1" customWidth="1"/>
    <col min="12288" max="12288" width="5.6640625" style="1" customWidth="1"/>
    <col min="12289" max="12289" width="6.33203125" style="1" customWidth="1"/>
    <col min="12290" max="12290" width="7.1640625" style="1" customWidth="1"/>
    <col min="12291" max="12291" width="6.1640625" style="1" customWidth="1"/>
    <col min="12292" max="12292" width="6.5" style="1" customWidth="1"/>
    <col min="12293" max="12293" width="6.6640625" style="1" customWidth="1"/>
    <col min="12294" max="12295" width="6.5" style="1" customWidth="1"/>
    <col min="12296" max="12296" width="9.1640625" style="1"/>
    <col min="12297" max="12297" width="9.6640625" style="1" bestFit="1" customWidth="1"/>
    <col min="12298" max="12541" width="9.1640625" style="1"/>
    <col min="12542" max="12542" width="38.1640625" style="1" customWidth="1"/>
    <col min="12543" max="12543" width="6.1640625" style="1" customWidth="1"/>
    <col min="12544" max="12544" width="5.6640625" style="1" customWidth="1"/>
    <col min="12545" max="12545" width="6.33203125" style="1" customWidth="1"/>
    <col min="12546" max="12546" width="7.1640625" style="1" customWidth="1"/>
    <col min="12547" max="12547" width="6.1640625" style="1" customWidth="1"/>
    <col min="12548" max="12548" width="6.5" style="1" customWidth="1"/>
    <col min="12549" max="12549" width="6.6640625" style="1" customWidth="1"/>
    <col min="12550" max="12551" width="6.5" style="1" customWidth="1"/>
    <col min="12552" max="12552" width="9.1640625" style="1"/>
    <col min="12553" max="12553" width="9.6640625" style="1" bestFit="1" customWidth="1"/>
    <col min="12554" max="12797" width="9.1640625" style="1"/>
    <col min="12798" max="12798" width="38.1640625" style="1" customWidth="1"/>
    <col min="12799" max="12799" width="6.1640625" style="1" customWidth="1"/>
    <col min="12800" max="12800" width="5.6640625" style="1" customWidth="1"/>
    <col min="12801" max="12801" width="6.33203125" style="1" customWidth="1"/>
    <col min="12802" max="12802" width="7.1640625" style="1" customWidth="1"/>
    <col min="12803" max="12803" width="6.1640625" style="1" customWidth="1"/>
    <col min="12804" max="12804" width="6.5" style="1" customWidth="1"/>
    <col min="12805" max="12805" width="6.6640625" style="1" customWidth="1"/>
    <col min="12806" max="12807" width="6.5" style="1" customWidth="1"/>
    <col min="12808" max="12808" width="9.1640625" style="1"/>
    <col min="12809" max="12809" width="9.6640625" style="1" bestFit="1" customWidth="1"/>
    <col min="12810" max="13053" width="9.1640625" style="1"/>
    <col min="13054" max="13054" width="38.1640625" style="1" customWidth="1"/>
    <col min="13055" max="13055" width="6.1640625" style="1" customWidth="1"/>
    <col min="13056" max="13056" width="5.6640625" style="1" customWidth="1"/>
    <col min="13057" max="13057" width="6.33203125" style="1" customWidth="1"/>
    <col min="13058" max="13058" width="7.1640625" style="1" customWidth="1"/>
    <col min="13059" max="13059" width="6.1640625" style="1" customWidth="1"/>
    <col min="13060" max="13060" width="6.5" style="1" customWidth="1"/>
    <col min="13061" max="13061" width="6.6640625" style="1" customWidth="1"/>
    <col min="13062" max="13063" width="6.5" style="1" customWidth="1"/>
    <col min="13064" max="13064" width="9.1640625" style="1"/>
    <col min="13065" max="13065" width="9.6640625" style="1" bestFit="1" customWidth="1"/>
    <col min="13066" max="13309" width="9.1640625" style="1"/>
    <col min="13310" max="13310" width="38.1640625" style="1" customWidth="1"/>
    <col min="13311" max="13311" width="6.1640625" style="1" customWidth="1"/>
    <col min="13312" max="13312" width="5.6640625" style="1" customWidth="1"/>
    <col min="13313" max="13313" width="6.33203125" style="1" customWidth="1"/>
    <col min="13314" max="13314" width="7.1640625" style="1" customWidth="1"/>
    <col min="13315" max="13315" width="6.1640625" style="1" customWidth="1"/>
    <col min="13316" max="13316" width="6.5" style="1" customWidth="1"/>
    <col min="13317" max="13317" width="6.6640625" style="1" customWidth="1"/>
    <col min="13318" max="13319" width="6.5" style="1" customWidth="1"/>
    <col min="13320" max="13320" width="9.1640625" style="1"/>
    <col min="13321" max="13321" width="9.6640625" style="1" bestFit="1" customWidth="1"/>
    <col min="13322" max="13565" width="9.1640625" style="1"/>
    <col min="13566" max="13566" width="38.1640625" style="1" customWidth="1"/>
    <col min="13567" max="13567" width="6.1640625" style="1" customWidth="1"/>
    <col min="13568" max="13568" width="5.6640625" style="1" customWidth="1"/>
    <col min="13569" max="13569" width="6.33203125" style="1" customWidth="1"/>
    <col min="13570" max="13570" width="7.1640625" style="1" customWidth="1"/>
    <col min="13571" max="13571" width="6.1640625" style="1" customWidth="1"/>
    <col min="13572" max="13572" width="6.5" style="1" customWidth="1"/>
    <col min="13573" max="13573" width="6.6640625" style="1" customWidth="1"/>
    <col min="13574" max="13575" width="6.5" style="1" customWidth="1"/>
    <col min="13576" max="13576" width="9.1640625" style="1"/>
    <col min="13577" max="13577" width="9.6640625" style="1" bestFit="1" customWidth="1"/>
    <col min="13578" max="13821" width="9.1640625" style="1"/>
    <col min="13822" max="13822" width="38.1640625" style="1" customWidth="1"/>
    <col min="13823" max="13823" width="6.1640625" style="1" customWidth="1"/>
    <col min="13824" max="13824" width="5.6640625" style="1" customWidth="1"/>
    <col min="13825" max="13825" width="6.33203125" style="1" customWidth="1"/>
    <col min="13826" max="13826" width="7.1640625" style="1" customWidth="1"/>
    <col min="13827" max="13827" width="6.1640625" style="1" customWidth="1"/>
    <col min="13828" max="13828" width="6.5" style="1" customWidth="1"/>
    <col min="13829" max="13829" width="6.6640625" style="1" customWidth="1"/>
    <col min="13830" max="13831" width="6.5" style="1" customWidth="1"/>
    <col min="13832" max="13832" width="9.1640625" style="1"/>
    <col min="13833" max="13833" width="9.6640625" style="1" bestFit="1" customWidth="1"/>
    <col min="13834" max="14077" width="9.1640625" style="1"/>
    <col min="14078" max="14078" width="38.1640625" style="1" customWidth="1"/>
    <col min="14079" max="14079" width="6.1640625" style="1" customWidth="1"/>
    <col min="14080" max="14080" width="5.6640625" style="1" customWidth="1"/>
    <col min="14081" max="14081" width="6.33203125" style="1" customWidth="1"/>
    <col min="14082" max="14082" width="7.1640625" style="1" customWidth="1"/>
    <col min="14083" max="14083" width="6.1640625" style="1" customWidth="1"/>
    <col min="14084" max="14084" width="6.5" style="1" customWidth="1"/>
    <col min="14085" max="14085" width="6.6640625" style="1" customWidth="1"/>
    <col min="14086" max="14087" width="6.5" style="1" customWidth="1"/>
    <col min="14088" max="14088" width="9.1640625" style="1"/>
    <col min="14089" max="14089" width="9.6640625" style="1" bestFit="1" customWidth="1"/>
    <col min="14090" max="14333" width="9.1640625" style="1"/>
    <col min="14334" max="14334" width="38.1640625" style="1" customWidth="1"/>
    <col min="14335" max="14335" width="6.1640625" style="1" customWidth="1"/>
    <col min="14336" max="14336" width="5.6640625" style="1" customWidth="1"/>
    <col min="14337" max="14337" width="6.33203125" style="1" customWidth="1"/>
    <col min="14338" max="14338" width="7.1640625" style="1" customWidth="1"/>
    <col min="14339" max="14339" width="6.1640625" style="1" customWidth="1"/>
    <col min="14340" max="14340" width="6.5" style="1" customWidth="1"/>
    <col min="14341" max="14341" width="6.6640625" style="1" customWidth="1"/>
    <col min="14342" max="14343" width="6.5" style="1" customWidth="1"/>
    <col min="14344" max="14344" width="9.1640625" style="1"/>
    <col min="14345" max="14345" width="9.6640625" style="1" bestFit="1" customWidth="1"/>
    <col min="14346" max="14589" width="9.1640625" style="1"/>
    <col min="14590" max="14590" width="38.1640625" style="1" customWidth="1"/>
    <col min="14591" max="14591" width="6.1640625" style="1" customWidth="1"/>
    <col min="14592" max="14592" width="5.6640625" style="1" customWidth="1"/>
    <col min="14593" max="14593" width="6.33203125" style="1" customWidth="1"/>
    <col min="14594" max="14594" width="7.1640625" style="1" customWidth="1"/>
    <col min="14595" max="14595" width="6.1640625" style="1" customWidth="1"/>
    <col min="14596" max="14596" width="6.5" style="1" customWidth="1"/>
    <col min="14597" max="14597" width="6.6640625" style="1" customWidth="1"/>
    <col min="14598" max="14599" width="6.5" style="1" customWidth="1"/>
    <col min="14600" max="14600" width="9.1640625" style="1"/>
    <col min="14601" max="14601" width="9.6640625" style="1" bestFit="1" customWidth="1"/>
    <col min="14602" max="14845" width="9.1640625" style="1"/>
    <col min="14846" max="14846" width="38.1640625" style="1" customWidth="1"/>
    <col min="14847" max="14847" width="6.1640625" style="1" customWidth="1"/>
    <col min="14848" max="14848" width="5.6640625" style="1" customWidth="1"/>
    <col min="14849" max="14849" width="6.33203125" style="1" customWidth="1"/>
    <col min="14850" max="14850" width="7.1640625" style="1" customWidth="1"/>
    <col min="14851" max="14851" width="6.1640625" style="1" customWidth="1"/>
    <col min="14852" max="14852" width="6.5" style="1" customWidth="1"/>
    <col min="14853" max="14853" width="6.6640625" style="1" customWidth="1"/>
    <col min="14854" max="14855" width="6.5" style="1" customWidth="1"/>
    <col min="14856" max="14856" width="9.1640625" style="1"/>
    <col min="14857" max="14857" width="9.6640625" style="1" bestFit="1" customWidth="1"/>
    <col min="14858" max="15101" width="9.1640625" style="1"/>
    <col min="15102" max="15102" width="38.1640625" style="1" customWidth="1"/>
    <col min="15103" max="15103" width="6.1640625" style="1" customWidth="1"/>
    <col min="15104" max="15104" width="5.6640625" style="1" customWidth="1"/>
    <col min="15105" max="15105" width="6.33203125" style="1" customWidth="1"/>
    <col min="15106" max="15106" width="7.1640625" style="1" customWidth="1"/>
    <col min="15107" max="15107" width="6.1640625" style="1" customWidth="1"/>
    <col min="15108" max="15108" width="6.5" style="1" customWidth="1"/>
    <col min="15109" max="15109" width="6.6640625" style="1" customWidth="1"/>
    <col min="15110" max="15111" width="6.5" style="1" customWidth="1"/>
    <col min="15112" max="15112" width="9.1640625" style="1"/>
    <col min="15113" max="15113" width="9.6640625" style="1" bestFit="1" customWidth="1"/>
    <col min="15114" max="15357" width="9.1640625" style="1"/>
    <col min="15358" max="15358" width="38.1640625" style="1" customWidth="1"/>
    <col min="15359" max="15359" width="6.1640625" style="1" customWidth="1"/>
    <col min="15360" max="15360" width="5.6640625" style="1" customWidth="1"/>
    <col min="15361" max="15361" width="6.33203125" style="1" customWidth="1"/>
    <col min="15362" max="15362" width="7.1640625" style="1" customWidth="1"/>
    <col min="15363" max="15363" width="6.1640625" style="1" customWidth="1"/>
    <col min="15364" max="15364" width="6.5" style="1" customWidth="1"/>
    <col min="15365" max="15365" width="6.6640625" style="1" customWidth="1"/>
    <col min="15366" max="15367" width="6.5" style="1" customWidth="1"/>
    <col min="15368" max="15368" width="9.1640625" style="1"/>
    <col min="15369" max="15369" width="9.6640625" style="1" bestFit="1" customWidth="1"/>
    <col min="15370" max="15613" width="9.1640625" style="1"/>
    <col min="15614" max="15614" width="38.1640625" style="1" customWidth="1"/>
    <col min="15615" max="15615" width="6.1640625" style="1" customWidth="1"/>
    <col min="15616" max="15616" width="5.6640625" style="1" customWidth="1"/>
    <col min="15617" max="15617" width="6.33203125" style="1" customWidth="1"/>
    <col min="15618" max="15618" width="7.1640625" style="1" customWidth="1"/>
    <col min="15619" max="15619" width="6.1640625" style="1" customWidth="1"/>
    <col min="15620" max="15620" width="6.5" style="1" customWidth="1"/>
    <col min="15621" max="15621" width="6.6640625" style="1" customWidth="1"/>
    <col min="15622" max="15623" width="6.5" style="1" customWidth="1"/>
    <col min="15624" max="15624" width="9.1640625" style="1"/>
    <col min="15625" max="15625" width="9.6640625" style="1" bestFit="1" customWidth="1"/>
    <col min="15626" max="15869" width="9.1640625" style="1"/>
    <col min="15870" max="15870" width="38.1640625" style="1" customWidth="1"/>
    <col min="15871" max="15871" width="6.1640625" style="1" customWidth="1"/>
    <col min="15872" max="15872" width="5.6640625" style="1" customWidth="1"/>
    <col min="15873" max="15873" width="6.33203125" style="1" customWidth="1"/>
    <col min="15874" max="15874" width="7.1640625" style="1" customWidth="1"/>
    <col min="15875" max="15875" width="6.1640625" style="1" customWidth="1"/>
    <col min="15876" max="15876" width="6.5" style="1" customWidth="1"/>
    <col min="15877" max="15877" width="6.6640625" style="1" customWidth="1"/>
    <col min="15878" max="15879" width="6.5" style="1" customWidth="1"/>
    <col min="15880" max="15880" width="9.1640625" style="1"/>
    <col min="15881" max="15881" width="9.6640625" style="1" bestFit="1" customWidth="1"/>
    <col min="15882" max="16125" width="9.1640625" style="1"/>
    <col min="16126" max="16126" width="38.1640625" style="1" customWidth="1"/>
    <col min="16127" max="16127" width="6.1640625" style="1" customWidth="1"/>
    <col min="16128" max="16128" width="5.6640625" style="1" customWidth="1"/>
    <col min="16129" max="16129" width="6.33203125" style="1" customWidth="1"/>
    <col min="16130" max="16130" width="7.1640625" style="1" customWidth="1"/>
    <col min="16131" max="16131" width="6.1640625" style="1" customWidth="1"/>
    <col min="16132" max="16132" width="6.5" style="1" customWidth="1"/>
    <col min="16133" max="16133" width="6.6640625" style="1" customWidth="1"/>
    <col min="16134" max="16135" width="6.5" style="1" customWidth="1"/>
    <col min="16136" max="16136" width="9.1640625" style="1"/>
    <col min="16137" max="16137" width="9.6640625" style="1" bestFit="1" customWidth="1"/>
    <col min="16138" max="16384" width="9.1640625" style="1"/>
  </cols>
  <sheetData>
    <row r="1" spans="1:11" ht="71" customHeight="1" x14ac:dyDescent="0.2">
      <c r="B1" s="30" t="s">
        <v>65</v>
      </c>
      <c r="C1" s="30"/>
      <c r="D1" s="30"/>
      <c r="E1" s="30"/>
      <c r="F1" s="30"/>
      <c r="G1" s="30"/>
      <c r="H1" s="31"/>
      <c r="I1" s="31"/>
      <c r="J1" s="31"/>
      <c r="K1" s="31"/>
    </row>
    <row r="2" spans="1:11" ht="69" customHeight="1" x14ac:dyDescent="0.2">
      <c r="B2" s="4" t="s">
        <v>0</v>
      </c>
      <c r="C2" s="5" t="s">
        <v>1</v>
      </c>
      <c r="D2" s="6" t="s">
        <v>56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61</v>
      </c>
    </row>
    <row r="3" spans="1:11" ht="17" customHeight="1" x14ac:dyDescent="0.2">
      <c r="A3" s="1">
        <v>1</v>
      </c>
      <c r="B3" s="29" t="s">
        <v>8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s="2" customFormat="1" ht="21.75" customHeight="1" x14ac:dyDescent="0.2">
      <c r="A4" s="2">
        <v>2</v>
      </c>
      <c r="B4" s="7" t="s">
        <v>9</v>
      </c>
      <c r="C4" s="8">
        <v>2</v>
      </c>
      <c r="D4" s="8" t="s">
        <v>10</v>
      </c>
      <c r="E4" s="8">
        <v>18</v>
      </c>
      <c r="F4" s="8">
        <v>0</v>
      </c>
      <c r="G4" s="8">
        <v>0</v>
      </c>
      <c r="H4" s="8">
        <v>18</v>
      </c>
      <c r="I4" s="8">
        <v>0</v>
      </c>
      <c r="J4" s="9">
        <f>F4/9</f>
        <v>0</v>
      </c>
      <c r="K4" s="9">
        <f>(G4+H4+I4)/9</f>
        <v>2</v>
      </c>
    </row>
    <row r="5" spans="1:11" s="2" customFormat="1" ht="18.75" customHeight="1" x14ac:dyDescent="0.2">
      <c r="A5" s="2">
        <v>3</v>
      </c>
      <c r="B5" s="7" t="s">
        <v>11</v>
      </c>
      <c r="C5" s="8">
        <v>6</v>
      </c>
      <c r="D5" s="8" t="s">
        <v>12</v>
      </c>
      <c r="E5" s="8">
        <v>38</v>
      </c>
      <c r="F5" s="8">
        <v>18</v>
      </c>
      <c r="G5" s="8">
        <v>6</v>
      </c>
      <c r="H5" s="8">
        <v>10</v>
      </c>
      <c r="I5" s="8">
        <v>4</v>
      </c>
      <c r="J5" s="9">
        <f t="shared" ref="J5:J10" si="0">F5/9</f>
        <v>2</v>
      </c>
      <c r="K5" s="9">
        <f t="shared" ref="K5:K11" si="1">(G5+H5+I5)/9</f>
        <v>2.2222222222222223</v>
      </c>
    </row>
    <row r="6" spans="1:11" s="2" customFormat="1" ht="18.75" customHeight="1" x14ac:dyDescent="0.2">
      <c r="A6" s="2">
        <v>4</v>
      </c>
      <c r="B6" s="7" t="s">
        <v>13</v>
      </c>
      <c r="C6" s="8">
        <v>6</v>
      </c>
      <c r="D6" s="8" t="s">
        <v>12</v>
      </c>
      <c r="E6" s="8">
        <v>36</v>
      </c>
      <c r="F6" s="8">
        <v>18</v>
      </c>
      <c r="G6" s="8">
        <v>6</v>
      </c>
      <c r="H6" s="8">
        <v>12</v>
      </c>
      <c r="I6" s="8">
        <v>0</v>
      </c>
      <c r="J6" s="9">
        <f t="shared" si="0"/>
        <v>2</v>
      </c>
      <c r="K6" s="9">
        <f t="shared" si="1"/>
        <v>2</v>
      </c>
    </row>
    <row r="7" spans="1:11" s="2" customFormat="1" ht="21" customHeight="1" x14ac:dyDescent="0.2">
      <c r="A7" s="2">
        <v>5</v>
      </c>
      <c r="B7" s="7" t="s">
        <v>14</v>
      </c>
      <c r="C7" s="8">
        <v>6</v>
      </c>
      <c r="D7" s="8" t="s">
        <v>12</v>
      </c>
      <c r="E7" s="8">
        <v>42</v>
      </c>
      <c r="F7" s="8">
        <v>12</v>
      </c>
      <c r="G7" s="8">
        <v>9</v>
      </c>
      <c r="H7" s="8">
        <v>21</v>
      </c>
      <c r="I7" s="8">
        <v>0</v>
      </c>
      <c r="J7" s="9">
        <f t="shared" si="0"/>
        <v>1.3333333333333333</v>
      </c>
      <c r="K7" s="9">
        <f t="shared" si="1"/>
        <v>3.3333333333333335</v>
      </c>
    </row>
    <row r="8" spans="1:11" s="2" customFormat="1" ht="18.75" customHeight="1" x14ac:dyDescent="0.2">
      <c r="A8" s="2">
        <v>6</v>
      </c>
      <c r="B8" s="7" t="s">
        <v>15</v>
      </c>
      <c r="C8" s="8">
        <v>2</v>
      </c>
      <c r="D8" s="8" t="s">
        <v>10</v>
      </c>
      <c r="E8" s="8">
        <v>18</v>
      </c>
      <c r="F8" s="8">
        <v>0</v>
      </c>
      <c r="G8" s="8">
        <v>0</v>
      </c>
      <c r="H8" s="8">
        <v>18</v>
      </c>
      <c r="I8" s="8">
        <v>0</v>
      </c>
      <c r="J8" s="9">
        <f t="shared" si="0"/>
        <v>0</v>
      </c>
      <c r="K8" s="9">
        <f t="shared" si="1"/>
        <v>2</v>
      </c>
    </row>
    <row r="9" spans="1:11" s="2" customFormat="1" ht="18.75" customHeight="1" x14ac:dyDescent="0.2">
      <c r="A9" s="2">
        <v>7</v>
      </c>
      <c r="B9" s="7" t="s">
        <v>16</v>
      </c>
      <c r="C9" s="8">
        <v>1</v>
      </c>
      <c r="D9" s="8" t="s">
        <v>10</v>
      </c>
      <c r="E9" s="8">
        <v>6</v>
      </c>
      <c r="F9" s="8">
        <v>6</v>
      </c>
      <c r="G9" s="8">
        <v>0</v>
      </c>
      <c r="H9" s="8">
        <v>0</v>
      </c>
      <c r="I9" s="8">
        <v>0</v>
      </c>
      <c r="J9" s="9">
        <f t="shared" si="0"/>
        <v>0.66666666666666663</v>
      </c>
      <c r="K9" s="9">
        <f t="shared" si="1"/>
        <v>0</v>
      </c>
    </row>
    <row r="10" spans="1:11" s="2" customFormat="1" ht="37" customHeight="1" x14ac:dyDescent="0.2">
      <c r="A10" s="2">
        <v>8</v>
      </c>
      <c r="B10" s="7" t="s">
        <v>66</v>
      </c>
      <c r="C10" s="8">
        <v>2</v>
      </c>
      <c r="D10" s="8" t="s">
        <v>10</v>
      </c>
      <c r="E10" s="8">
        <v>18</v>
      </c>
      <c r="F10" s="8">
        <v>18</v>
      </c>
      <c r="G10" s="8">
        <v>0</v>
      </c>
      <c r="H10" s="8">
        <v>0</v>
      </c>
      <c r="I10" s="8">
        <v>0</v>
      </c>
      <c r="J10" s="9">
        <f t="shared" si="0"/>
        <v>2</v>
      </c>
      <c r="K10" s="9">
        <f t="shared" si="1"/>
        <v>0</v>
      </c>
    </row>
    <row r="11" spans="1:11" s="2" customFormat="1" ht="33" customHeight="1" x14ac:dyDescent="0.2">
      <c r="A11" s="2">
        <v>9</v>
      </c>
      <c r="B11" s="7" t="s">
        <v>62</v>
      </c>
      <c r="C11" s="8">
        <v>1</v>
      </c>
      <c r="D11" s="8" t="s">
        <v>10</v>
      </c>
      <c r="E11" s="8">
        <v>9</v>
      </c>
      <c r="F11" s="8">
        <v>9</v>
      </c>
      <c r="G11" s="8">
        <v>0</v>
      </c>
      <c r="H11" s="8">
        <v>0</v>
      </c>
      <c r="I11" s="8">
        <v>0</v>
      </c>
      <c r="J11" s="9">
        <f>F11/9</f>
        <v>1</v>
      </c>
      <c r="K11" s="9">
        <f t="shared" si="1"/>
        <v>0</v>
      </c>
    </row>
    <row r="12" spans="1:11" ht="20.25" customHeight="1" x14ac:dyDescent="0.2">
      <c r="B12" s="10" t="s">
        <v>17</v>
      </c>
      <c r="C12" s="11">
        <f>SUM(C4:C11)</f>
        <v>26</v>
      </c>
      <c r="D12" s="11"/>
      <c r="E12" s="12">
        <f t="shared" ref="E12:K12" si="2">SUM(E4:E11)</f>
        <v>185</v>
      </c>
      <c r="F12" s="12">
        <f t="shared" si="2"/>
        <v>81</v>
      </c>
      <c r="G12" s="12">
        <f t="shared" si="2"/>
        <v>21</v>
      </c>
      <c r="H12" s="12">
        <f t="shared" si="2"/>
        <v>79</v>
      </c>
      <c r="I12" s="12">
        <f t="shared" si="2"/>
        <v>4</v>
      </c>
      <c r="J12" s="13">
        <f t="shared" si="2"/>
        <v>9</v>
      </c>
      <c r="K12" s="13">
        <f t="shared" si="2"/>
        <v>11.555555555555555</v>
      </c>
    </row>
    <row r="13" spans="1:11" ht="17" customHeight="1" x14ac:dyDescent="0.2">
      <c r="B13" s="29" t="s">
        <v>18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s="2" customFormat="1" ht="18.75" customHeight="1" x14ac:dyDescent="0.2">
      <c r="A14" s="2">
        <v>10</v>
      </c>
      <c r="B14" s="7" t="s">
        <v>19</v>
      </c>
      <c r="C14" s="8">
        <v>2</v>
      </c>
      <c r="D14" s="8" t="s">
        <v>10</v>
      </c>
      <c r="E14" s="8">
        <v>18</v>
      </c>
      <c r="F14" s="8">
        <v>0</v>
      </c>
      <c r="G14" s="8">
        <v>0</v>
      </c>
      <c r="H14" s="8">
        <v>18</v>
      </c>
      <c r="I14" s="8">
        <v>0</v>
      </c>
      <c r="J14" s="9">
        <f t="shared" ref="J14:J19" si="3">F14/9</f>
        <v>0</v>
      </c>
      <c r="K14" s="9">
        <f t="shared" ref="K14:K19" si="4">(G14+H14+I14)/9</f>
        <v>2</v>
      </c>
    </row>
    <row r="15" spans="1:11" s="2" customFormat="1" ht="18.75" customHeight="1" x14ac:dyDescent="0.2">
      <c r="A15" s="2">
        <v>11</v>
      </c>
      <c r="B15" s="7" t="s">
        <v>63</v>
      </c>
      <c r="C15" s="8">
        <v>5</v>
      </c>
      <c r="D15" s="8" t="s">
        <v>12</v>
      </c>
      <c r="E15" s="8">
        <v>27</v>
      </c>
      <c r="F15" s="8">
        <v>9</v>
      </c>
      <c r="G15" s="8">
        <v>6</v>
      </c>
      <c r="H15" s="8">
        <v>12</v>
      </c>
      <c r="I15" s="8">
        <v>0</v>
      </c>
      <c r="J15" s="9">
        <f t="shared" si="3"/>
        <v>1</v>
      </c>
      <c r="K15" s="9">
        <f t="shared" si="4"/>
        <v>2</v>
      </c>
    </row>
    <row r="16" spans="1:11" s="2" customFormat="1" ht="18" customHeight="1" x14ac:dyDescent="0.2">
      <c r="A16" s="2">
        <v>12</v>
      </c>
      <c r="B16" s="7" t="s">
        <v>64</v>
      </c>
      <c r="C16" s="8">
        <v>6</v>
      </c>
      <c r="D16" s="8" t="s">
        <v>12</v>
      </c>
      <c r="E16" s="8">
        <v>30</v>
      </c>
      <c r="F16" s="8">
        <v>18</v>
      </c>
      <c r="G16" s="8">
        <v>9</v>
      </c>
      <c r="H16" s="8">
        <v>3</v>
      </c>
      <c r="I16" s="8">
        <v>0</v>
      </c>
      <c r="J16" s="9">
        <f t="shared" si="3"/>
        <v>2</v>
      </c>
      <c r="K16" s="9">
        <f t="shared" si="4"/>
        <v>1.3333333333333333</v>
      </c>
    </row>
    <row r="17" spans="1:11" s="2" customFormat="1" ht="18.75" customHeight="1" x14ac:dyDescent="0.2">
      <c r="A17" s="2">
        <v>13</v>
      </c>
      <c r="B17" s="7" t="s">
        <v>26</v>
      </c>
      <c r="C17" s="8">
        <v>6</v>
      </c>
      <c r="D17" s="8" t="s">
        <v>12</v>
      </c>
      <c r="E17" s="8">
        <v>36</v>
      </c>
      <c r="F17" s="8">
        <v>18</v>
      </c>
      <c r="G17" s="8">
        <v>6</v>
      </c>
      <c r="H17" s="8">
        <v>12</v>
      </c>
      <c r="I17" s="8">
        <v>0</v>
      </c>
      <c r="J17" s="9">
        <f t="shared" si="3"/>
        <v>2</v>
      </c>
      <c r="K17" s="9">
        <f t="shared" si="4"/>
        <v>2</v>
      </c>
    </row>
    <row r="18" spans="1:11" s="2" customFormat="1" ht="20.25" customHeight="1" x14ac:dyDescent="0.2">
      <c r="A18" s="2">
        <v>14</v>
      </c>
      <c r="B18" s="7" t="s">
        <v>21</v>
      </c>
      <c r="C18" s="8">
        <v>6</v>
      </c>
      <c r="D18" s="8" t="s">
        <v>12</v>
      </c>
      <c r="E18" s="8">
        <v>38</v>
      </c>
      <c r="F18" s="8">
        <v>18</v>
      </c>
      <c r="G18" s="8">
        <v>11</v>
      </c>
      <c r="H18" s="8">
        <v>7</v>
      </c>
      <c r="I18" s="8">
        <v>2</v>
      </c>
      <c r="J18" s="9">
        <f t="shared" si="3"/>
        <v>2</v>
      </c>
      <c r="K18" s="9">
        <f t="shared" si="4"/>
        <v>2.2222222222222223</v>
      </c>
    </row>
    <row r="19" spans="1:11" s="2" customFormat="1" ht="18.75" customHeight="1" x14ac:dyDescent="0.2">
      <c r="A19" s="2">
        <v>15</v>
      </c>
      <c r="B19" s="7" t="s">
        <v>22</v>
      </c>
      <c r="C19" s="8">
        <v>6</v>
      </c>
      <c r="D19" s="8" t="s">
        <v>12</v>
      </c>
      <c r="E19" s="8">
        <v>38</v>
      </c>
      <c r="F19" s="8">
        <v>18</v>
      </c>
      <c r="G19" s="8">
        <v>12</v>
      </c>
      <c r="H19" s="8">
        <v>4</v>
      </c>
      <c r="I19" s="8">
        <v>4</v>
      </c>
      <c r="J19" s="9">
        <f t="shared" si="3"/>
        <v>2</v>
      </c>
      <c r="K19" s="9">
        <f t="shared" si="4"/>
        <v>2.2222222222222223</v>
      </c>
    </row>
    <row r="20" spans="1:11" ht="20.25" customHeight="1" x14ac:dyDescent="0.2">
      <c r="B20" s="10" t="s">
        <v>17</v>
      </c>
      <c r="C20" s="12">
        <f>SUM(C14:C19)</f>
        <v>31</v>
      </c>
      <c r="D20" s="12"/>
      <c r="E20" s="12">
        <f t="shared" ref="E20:K20" si="5">SUM(E14:E19)</f>
        <v>187</v>
      </c>
      <c r="F20" s="12">
        <f t="shared" si="5"/>
        <v>81</v>
      </c>
      <c r="G20" s="12">
        <f t="shared" si="5"/>
        <v>44</v>
      </c>
      <c r="H20" s="12">
        <f t="shared" si="5"/>
        <v>56</v>
      </c>
      <c r="I20" s="12">
        <f t="shared" si="5"/>
        <v>6</v>
      </c>
      <c r="J20" s="13">
        <f t="shared" si="5"/>
        <v>9</v>
      </c>
      <c r="K20" s="13">
        <f t="shared" si="5"/>
        <v>11.777777777777779</v>
      </c>
    </row>
    <row r="21" spans="1:11" ht="17" customHeight="1" x14ac:dyDescent="0.2">
      <c r="A21" s="1">
        <v>16</v>
      </c>
      <c r="B21" s="29" t="s">
        <v>23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6.5" customHeight="1" x14ac:dyDescent="0.2">
      <c r="A22" s="1">
        <v>17</v>
      </c>
      <c r="B22" s="7" t="s">
        <v>24</v>
      </c>
      <c r="C22" s="8">
        <v>2</v>
      </c>
      <c r="D22" s="8" t="s">
        <v>10</v>
      </c>
      <c r="E22" s="8">
        <v>15</v>
      </c>
      <c r="F22" s="8">
        <v>0</v>
      </c>
      <c r="G22" s="8">
        <v>0</v>
      </c>
      <c r="H22" s="8">
        <v>15</v>
      </c>
      <c r="I22" s="8">
        <v>0</v>
      </c>
      <c r="J22" s="9">
        <f t="shared" ref="J22:J27" si="6">F22/9</f>
        <v>0</v>
      </c>
      <c r="K22" s="9">
        <f t="shared" ref="K22:K27" si="7">(G22+H22+I22)/9</f>
        <v>1.6666666666666667</v>
      </c>
    </row>
    <row r="23" spans="1:11" ht="19.5" customHeight="1" x14ac:dyDescent="0.2">
      <c r="A23" s="1">
        <v>18</v>
      </c>
      <c r="B23" s="14" t="s">
        <v>20</v>
      </c>
      <c r="C23" s="15">
        <v>6</v>
      </c>
      <c r="D23" s="15" t="s">
        <v>12</v>
      </c>
      <c r="E23" s="15">
        <v>42</v>
      </c>
      <c r="F23" s="15">
        <v>18</v>
      </c>
      <c r="G23" s="15">
        <v>8</v>
      </c>
      <c r="H23" s="15">
        <v>16</v>
      </c>
      <c r="I23" s="15">
        <v>0</v>
      </c>
      <c r="J23" s="9">
        <f t="shared" si="6"/>
        <v>2</v>
      </c>
      <c r="K23" s="9">
        <f t="shared" si="7"/>
        <v>2.6666666666666665</v>
      </c>
    </row>
    <row r="24" spans="1:11" ht="19.5" customHeight="1" x14ac:dyDescent="0.2">
      <c r="A24" s="1">
        <v>19</v>
      </c>
      <c r="B24" s="7" t="s">
        <v>25</v>
      </c>
      <c r="C24" s="8">
        <v>2</v>
      </c>
      <c r="D24" s="8" t="s">
        <v>10</v>
      </c>
      <c r="E24" s="8">
        <v>27</v>
      </c>
      <c r="F24" s="8">
        <v>18</v>
      </c>
      <c r="G24" s="8">
        <v>9</v>
      </c>
      <c r="H24" s="8">
        <v>0</v>
      </c>
      <c r="I24" s="8">
        <v>0</v>
      </c>
      <c r="J24" s="9">
        <f t="shared" si="6"/>
        <v>2</v>
      </c>
      <c r="K24" s="9">
        <f t="shared" si="7"/>
        <v>1</v>
      </c>
    </row>
    <row r="25" spans="1:11" ht="19.5" customHeight="1" x14ac:dyDescent="0.2">
      <c r="A25" s="1">
        <v>20</v>
      </c>
      <c r="B25" s="7" t="s">
        <v>27</v>
      </c>
      <c r="C25" s="8">
        <v>6</v>
      </c>
      <c r="D25" s="8" t="s">
        <v>12</v>
      </c>
      <c r="E25" s="8">
        <v>36</v>
      </c>
      <c r="F25" s="8">
        <v>18</v>
      </c>
      <c r="G25" s="8">
        <v>6</v>
      </c>
      <c r="H25" s="8">
        <v>10</v>
      </c>
      <c r="I25" s="8">
        <v>2</v>
      </c>
      <c r="J25" s="9">
        <f t="shared" si="6"/>
        <v>2</v>
      </c>
      <c r="K25" s="9">
        <f t="shared" si="7"/>
        <v>2</v>
      </c>
    </row>
    <row r="26" spans="1:11" ht="24.75" customHeight="1" x14ac:dyDescent="0.2">
      <c r="A26" s="1">
        <v>21</v>
      </c>
      <c r="B26" s="7" t="s">
        <v>28</v>
      </c>
      <c r="C26" s="8">
        <v>6</v>
      </c>
      <c r="D26" s="8" t="s">
        <v>12</v>
      </c>
      <c r="E26" s="8">
        <v>38</v>
      </c>
      <c r="F26" s="8">
        <v>18</v>
      </c>
      <c r="G26" s="8">
        <v>10</v>
      </c>
      <c r="H26" s="8">
        <v>6</v>
      </c>
      <c r="I26" s="8">
        <v>4</v>
      </c>
      <c r="J26" s="9">
        <f t="shared" si="6"/>
        <v>2</v>
      </c>
      <c r="K26" s="9">
        <f t="shared" si="7"/>
        <v>2.2222222222222223</v>
      </c>
    </row>
    <row r="27" spans="1:11" ht="36" customHeight="1" x14ac:dyDescent="0.2">
      <c r="A27" s="1">
        <v>22</v>
      </c>
      <c r="B27" s="16" t="s">
        <v>57</v>
      </c>
      <c r="C27" s="17">
        <v>5</v>
      </c>
      <c r="D27" s="17" t="s">
        <v>12</v>
      </c>
      <c r="E27" s="17">
        <v>38</v>
      </c>
      <c r="F27" s="17">
        <v>16</v>
      </c>
      <c r="G27" s="17">
        <v>8</v>
      </c>
      <c r="H27" s="17">
        <v>10</v>
      </c>
      <c r="I27" s="17">
        <v>4</v>
      </c>
      <c r="J27" s="9">
        <f t="shared" si="6"/>
        <v>1.7777777777777777</v>
      </c>
      <c r="K27" s="9">
        <f t="shared" si="7"/>
        <v>2.4444444444444446</v>
      </c>
    </row>
    <row r="28" spans="1:11" ht="17" customHeight="1" x14ac:dyDescent="0.2">
      <c r="B28" s="10" t="s">
        <v>17</v>
      </c>
      <c r="C28" s="12">
        <f>SUM(C22:C27)</f>
        <v>27</v>
      </c>
      <c r="D28" s="12"/>
      <c r="E28" s="12">
        <f t="shared" ref="E28:J28" si="8">SUM(E22:E27)</f>
        <v>196</v>
      </c>
      <c r="F28" s="12">
        <f t="shared" si="8"/>
        <v>88</v>
      </c>
      <c r="G28" s="12">
        <f t="shared" si="8"/>
        <v>41</v>
      </c>
      <c r="H28" s="12">
        <f t="shared" si="8"/>
        <v>57</v>
      </c>
      <c r="I28" s="12">
        <f t="shared" si="8"/>
        <v>10</v>
      </c>
      <c r="J28" s="13">
        <f t="shared" si="8"/>
        <v>9.7777777777777786</v>
      </c>
      <c r="K28" s="13">
        <f>(G28+H28+I28)/9</f>
        <v>12</v>
      </c>
    </row>
    <row r="29" spans="1:11" ht="18" customHeight="1" x14ac:dyDescent="0.2">
      <c r="B29" s="29" t="s">
        <v>29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9.5" customHeight="1" x14ac:dyDescent="0.2">
      <c r="A30" s="1">
        <v>23</v>
      </c>
      <c r="B30" s="7" t="s">
        <v>31</v>
      </c>
      <c r="C30" s="8">
        <v>2</v>
      </c>
      <c r="D30" s="8" t="s">
        <v>12</v>
      </c>
      <c r="E30" s="8">
        <v>15</v>
      </c>
      <c r="F30" s="8">
        <v>0</v>
      </c>
      <c r="G30" s="8">
        <v>0</v>
      </c>
      <c r="H30" s="8">
        <v>15</v>
      </c>
      <c r="I30" s="8">
        <v>0</v>
      </c>
      <c r="J30" s="9">
        <f t="shared" ref="J30:J36" si="9">F30/9</f>
        <v>0</v>
      </c>
      <c r="K30" s="9">
        <f t="shared" ref="K30:K36" si="10">(G30+H30+I30)/9</f>
        <v>1.6666666666666667</v>
      </c>
    </row>
    <row r="31" spans="1:11" ht="17.25" customHeight="1" x14ac:dyDescent="0.2">
      <c r="A31" s="1">
        <v>24</v>
      </c>
      <c r="B31" s="7" t="s">
        <v>32</v>
      </c>
      <c r="C31" s="8">
        <v>2</v>
      </c>
      <c r="D31" s="8" t="s">
        <v>10</v>
      </c>
      <c r="E31" s="8">
        <v>18</v>
      </c>
      <c r="F31" s="8">
        <v>0</v>
      </c>
      <c r="G31" s="8">
        <v>6</v>
      </c>
      <c r="H31" s="8">
        <v>12</v>
      </c>
      <c r="I31" s="8">
        <v>0</v>
      </c>
      <c r="J31" s="9">
        <f t="shared" si="9"/>
        <v>0</v>
      </c>
      <c r="K31" s="9">
        <f t="shared" si="10"/>
        <v>2</v>
      </c>
    </row>
    <row r="32" spans="1:11" ht="18" customHeight="1" x14ac:dyDescent="0.2">
      <c r="A32" s="1">
        <v>25</v>
      </c>
      <c r="B32" s="7" t="s">
        <v>33</v>
      </c>
      <c r="C32" s="8">
        <v>6</v>
      </c>
      <c r="D32" s="8" t="s">
        <v>12</v>
      </c>
      <c r="E32" s="8">
        <v>38</v>
      </c>
      <c r="F32" s="8">
        <v>18</v>
      </c>
      <c r="G32" s="8">
        <v>10</v>
      </c>
      <c r="H32" s="8">
        <v>5</v>
      </c>
      <c r="I32" s="8">
        <v>5</v>
      </c>
      <c r="J32" s="9">
        <f t="shared" si="9"/>
        <v>2</v>
      </c>
      <c r="K32" s="9">
        <f t="shared" si="10"/>
        <v>2.2222222222222223</v>
      </c>
    </row>
    <row r="33" spans="1:11" ht="18" customHeight="1" x14ac:dyDescent="0.2">
      <c r="A33" s="1">
        <v>26</v>
      </c>
      <c r="B33" s="7" t="s">
        <v>34</v>
      </c>
      <c r="C33" s="8">
        <v>5</v>
      </c>
      <c r="D33" s="8" t="s">
        <v>12</v>
      </c>
      <c r="E33" s="8">
        <v>36</v>
      </c>
      <c r="F33" s="8">
        <v>18</v>
      </c>
      <c r="G33" s="8">
        <v>10</v>
      </c>
      <c r="H33" s="8">
        <v>5</v>
      </c>
      <c r="I33" s="8">
        <v>3</v>
      </c>
      <c r="J33" s="9">
        <f t="shared" si="9"/>
        <v>2</v>
      </c>
      <c r="K33" s="9">
        <f t="shared" si="10"/>
        <v>2</v>
      </c>
    </row>
    <row r="34" spans="1:11" ht="21" customHeight="1" x14ac:dyDescent="0.2">
      <c r="A34" s="1">
        <v>27</v>
      </c>
      <c r="B34" s="14" t="s">
        <v>35</v>
      </c>
      <c r="C34" s="15">
        <v>5</v>
      </c>
      <c r="D34" s="15" t="s">
        <v>12</v>
      </c>
      <c r="E34" s="15">
        <v>36</v>
      </c>
      <c r="F34" s="15">
        <v>18</v>
      </c>
      <c r="G34" s="15">
        <v>10</v>
      </c>
      <c r="H34" s="15">
        <v>5</v>
      </c>
      <c r="I34" s="15">
        <v>3</v>
      </c>
      <c r="J34" s="9">
        <f t="shared" si="9"/>
        <v>2</v>
      </c>
      <c r="K34" s="9">
        <f t="shared" si="10"/>
        <v>2</v>
      </c>
    </row>
    <row r="35" spans="1:11" ht="19.5" customHeight="1" x14ac:dyDescent="0.2">
      <c r="A35" s="1">
        <v>28</v>
      </c>
      <c r="B35" s="7" t="s">
        <v>36</v>
      </c>
      <c r="C35" s="8">
        <v>3</v>
      </c>
      <c r="D35" s="8" t="s">
        <v>10</v>
      </c>
      <c r="E35" s="8">
        <v>28</v>
      </c>
      <c r="F35" s="8">
        <v>14</v>
      </c>
      <c r="G35" s="8">
        <v>8</v>
      </c>
      <c r="H35" s="8">
        <v>3</v>
      </c>
      <c r="I35" s="8">
        <v>3</v>
      </c>
      <c r="J35" s="9">
        <f t="shared" si="9"/>
        <v>1.5555555555555556</v>
      </c>
      <c r="K35" s="9">
        <f t="shared" si="10"/>
        <v>1.5555555555555556</v>
      </c>
    </row>
    <row r="36" spans="1:11" ht="21.75" customHeight="1" x14ac:dyDescent="0.2">
      <c r="A36" s="1">
        <v>29</v>
      </c>
      <c r="B36" s="7" t="s">
        <v>60</v>
      </c>
      <c r="C36" s="15">
        <v>1</v>
      </c>
      <c r="D36" s="15" t="s">
        <v>10</v>
      </c>
      <c r="E36" s="8">
        <v>9</v>
      </c>
      <c r="F36" s="8">
        <v>9</v>
      </c>
      <c r="G36" s="8">
        <v>0</v>
      </c>
      <c r="H36" s="8">
        <v>0</v>
      </c>
      <c r="I36" s="8">
        <v>0</v>
      </c>
      <c r="J36" s="9">
        <f t="shared" si="9"/>
        <v>1</v>
      </c>
      <c r="K36" s="9">
        <f t="shared" si="10"/>
        <v>0</v>
      </c>
    </row>
    <row r="37" spans="1:11" ht="21.75" customHeight="1" x14ac:dyDescent="0.2">
      <c r="B37" s="10" t="s">
        <v>17</v>
      </c>
      <c r="C37" s="12">
        <f>SUM(C30:C36)</f>
        <v>24</v>
      </c>
      <c r="D37" s="12"/>
      <c r="E37" s="12">
        <f>SUM(E30:E36)</f>
        <v>180</v>
      </c>
      <c r="F37" s="12">
        <f>SUM(F30:F36)</f>
        <v>77</v>
      </c>
      <c r="G37" s="12">
        <f>SUM(G30:G36)</f>
        <v>44</v>
      </c>
      <c r="H37" s="12">
        <f>SUM(H30:H36)</f>
        <v>45</v>
      </c>
      <c r="I37" s="12">
        <f>SUM(I30:I36)</f>
        <v>14</v>
      </c>
      <c r="J37" s="18">
        <f>SUM(J31:J36)</f>
        <v>8.5555555555555554</v>
      </c>
      <c r="K37" s="18">
        <f>(G37+H37+I37)/9</f>
        <v>11.444444444444445</v>
      </c>
    </row>
    <row r="38" spans="1:11" ht="18" customHeight="1" x14ac:dyDescent="0.2">
      <c r="B38" s="29" t="s">
        <v>37</v>
      </c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20.25" customHeight="1" x14ac:dyDescent="0.2">
      <c r="A39" s="1">
        <v>30</v>
      </c>
      <c r="B39" s="7" t="s">
        <v>38</v>
      </c>
      <c r="C39" s="8">
        <v>6</v>
      </c>
      <c r="D39" s="8" t="s">
        <v>12</v>
      </c>
      <c r="E39" s="8">
        <v>40</v>
      </c>
      <c r="F39" s="8">
        <v>18</v>
      </c>
      <c r="G39" s="8">
        <v>10</v>
      </c>
      <c r="H39" s="8">
        <v>12</v>
      </c>
      <c r="I39" s="8">
        <v>0</v>
      </c>
      <c r="J39" s="9">
        <f t="shared" ref="J39:J44" si="11">F39/9</f>
        <v>2</v>
      </c>
      <c r="K39" s="9">
        <f t="shared" ref="K39:K44" si="12">(G39+H39+I39)/9</f>
        <v>2.4444444444444446</v>
      </c>
    </row>
    <row r="40" spans="1:11" ht="18" customHeight="1" x14ac:dyDescent="0.2">
      <c r="A40" s="1">
        <v>31</v>
      </c>
      <c r="B40" s="7" t="s">
        <v>39</v>
      </c>
      <c r="C40" s="8">
        <v>3</v>
      </c>
      <c r="D40" s="8" t="s">
        <v>10</v>
      </c>
      <c r="E40" s="8">
        <v>28</v>
      </c>
      <c r="F40" s="8">
        <v>16</v>
      </c>
      <c r="G40" s="8">
        <v>8</v>
      </c>
      <c r="H40" s="8">
        <v>4</v>
      </c>
      <c r="I40" s="8">
        <v>0</v>
      </c>
      <c r="J40" s="9">
        <f t="shared" si="11"/>
        <v>1.7777777777777777</v>
      </c>
      <c r="K40" s="9">
        <f t="shared" si="12"/>
        <v>1.3333333333333333</v>
      </c>
    </row>
    <row r="41" spans="1:11" ht="25.5" customHeight="1" x14ac:dyDescent="0.2">
      <c r="A41" s="1">
        <v>32</v>
      </c>
      <c r="B41" s="7" t="s">
        <v>40</v>
      </c>
      <c r="C41" s="8">
        <v>4</v>
      </c>
      <c r="D41" s="8" t="s">
        <v>10</v>
      </c>
      <c r="E41" s="8">
        <v>28</v>
      </c>
      <c r="F41" s="8">
        <v>16</v>
      </c>
      <c r="G41" s="8">
        <v>6</v>
      </c>
      <c r="H41" s="8">
        <v>4</v>
      </c>
      <c r="I41" s="8">
        <v>2</v>
      </c>
      <c r="J41" s="9">
        <f t="shared" si="11"/>
        <v>1.7777777777777777</v>
      </c>
      <c r="K41" s="9">
        <f t="shared" si="12"/>
        <v>1.3333333333333333</v>
      </c>
    </row>
    <row r="42" spans="1:11" ht="30.75" customHeight="1" x14ac:dyDescent="0.2">
      <c r="A42" s="1">
        <v>33</v>
      </c>
      <c r="B42" s="7" t="s">
        <v>67</v>
      </c>
      <c r="C42" s="15">
        <v>6</v>
      </c>
      <c r="D42" s="15" t="s">
        <v>12</v>
      </c>
      <c r="E42" s="15">
        <v>36</v>
      </c>
      <c r="F42" s="15">
        <v>16</v>
      </c>
      <c r="G42" s="15">
        <v>10</v>
      </c>
      <c r="H42" s="15">
        <v>7</v>
      </c>
      <c r="I42" s="15">
        <v>3</v>
      </c>
      <c r="J42" s="9">
        <f t="shared" si="11"/>
        <v>1.7777777777777777</v>
      </c>
      <c r="K42" s="9">
        <f t="shared" si="12"/>
        <v>2.2222222222222223</v>
      </c>
    </row>
    <row r="43" spans="1:11" ht="30.75" customHeight="1" x14ac:dyDescent="0.2">
      <c r="A43" s="1">
        <v>34</v>
      </c>
      <c r="B43" s="7" t="s">
        <v>68</v>
      </c>
      <c r="C43" s="8">
        <v>6</v>
      </c>
      <c r="D43" s="8" t="s">
        <v>12</v>
      </c>
      <c r="E43" s="8">
        <v>38</v>
      </c>
      <c r="F43" s="8">
        <v>16</v>
      </c>
      <c r="G43" s="8">
        <v>8</v>
      </c>
      <c r="H43" s="8">
        <v>14</v>
      </c>
      <c r="I43" s="8">
        <v>0</v>
      </c>
      <c r="J43" s="9">
        <f t="shared" si="11"/>
        <v>1.7777777777777777</v>
      </c>
      <c r="K43" s="9">
        <f t="shared" si="12"/>
        <v>2.4444444444444446</v>
      </c>
    </row>
    <row r="44" spans="1:11" ht="30" customHeight="1" x14ac:dyDescent="0.2">
      <c r="A44" s="1">
        <v>35</v>
      </c>
      <c r="B44" s="16" t="s">
        <v>69</v>
      </c>
      <c r="C44" s="17">
        <v>2</v>
      </c>
      <c r="D44" s="17" t="s">
        <v>10</v>
      </c>
      <c r="E44" s="17">
        <v>18</v>
      </c>
      <c r="F44" s="17">
        <v>18</v>
      </c>
      <c r="G44" s="17">
        <v>0</v>
      </c>
      <c r="H44" s="17">
        <v>0</v>
      </c>
      <c r="I44" s="17">
        <v>0</v>
      </c>
      <c r="J44" s="9">
        <f t="shared" si="11"/>
        <v>2</v>
      </c>
      <c r="K44" s="9">
        <f t="shared" si="12"/>
        <v>0</v>
      </c>
    </row>
    <row r="45" spans="1:11" ht="17" customHeight="1" x14ac:dyDescent="0.2">
      <c r="A45" s="1">
        <v>36</v>
      </c>
      <c r="B45" s="10" t="s">
        <v>17</v>
      </c>
      <c r="C45" s="12">
        <f>SUM(C39:C44)</f>
        <v>27</v>
      </c>
      <c r="D45" s="12">
        <f t="shared" ref="D45:K45" si="13">SUM(D39:D44)</f>
        <v>0</v>
      </c>
      <c r="E45" s="12">
        <f t="shared" si="13"/>
        <v>188</v>
      </c>
      <c r="F45" s="12">
        <f t="shared" si="13"/>
        <v>100</v>
      </c>
      <c r="G45" s="12">
        <f t="shared" si="13"/>
        <v>42</v>
      </c>
      <c r="H45" s="12">
        <f t="shared" si="13"/>
        <v>41</v>
      </c>
      <c r="I45" s="12">
        <f t="shared" si="13"/>
        <v>5</v>
      </c>
      <c r="J45" s="13">
        <f t="shared" si="13"/>
        <v>11.111111111111111</v>
      </c>
      <c r="K45" s="13">
        <f t="shared" si="13"/>
        <v>9.7777777777777786</v>
      </c>
    </row>
    <row r="46" spans="1:11" ht="28" customHeight="1" x14ac:dyDescent="0.2">
      <c r="B46" s="29" t="s">
        <v>41</v>
      </c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36" customHeight="1" x14ac:dyDescent="0.2">
      <c r="A47" s="1">
        <v>37</v>
      </c>
      <c r="B47" s="7" t="s">
        <v>70</v>
      </c>
      <c r="C47" s="8">
        <v>6</v>
      </c>
      <c r="D47" s="8" t="s">
        <v>12</v>
      </c>
      <c r="E47" s="8">
        <v>40</v>
      </c>
      <c r="F47" s="8">
        <v>18</v>
      </c>
      <c r="G47" s="8">
        <v>12</v>
      </c>
      <c r="H47" s="8">
        <v>7</v>
      </c>
      <c r="I47" s="8">
        <v>3</v>
      </c>
      <c r="J47" s="9">
        <v>1.5</v>
      </c>
      <c r="K47" s="9">
        <v>3.3</v>
      </c>
    </row>
    <row r="48" spans="1:11" ht="33" customHeight="1" x14ac:dyDescent="0.2">
      <c r="A48" s="1">
        <v>38</v>
      </c>
      <c r="B48" s="7" t="s">
        <v>71</v>
      </c>
      <c r="C48" s="8">
        <v>3</v>
      </c>
      <c r="D48" s="8" t="s">
        <v>10</v>
      </c>
      <c r="E48" s="8">
        <v>27</v>
      </c>
      <c r="F48" s="8">
        <v>16</v>
      </c>
      <c r="G48" s="8">
        <v>6</v>
      </c>
      <c r="H48" s="8">
        <v>2</v>
      </c>
      <c r="I48" s="8">
        <v>3</v>
      </c>
      <c r="J48" s="9">
        <v>1.5</v>
      </c>
      <c r="K48" s="9">
        <v>3.3</v>
      </c>
    </row>
    <row r="49" spans="1:11" ht="24" customHeight="1" x14ac:dyDescent="0.2">
      <c r="A49" s="1">
        <v>39</v>
      </c>
      <c r="B49" s="7" t="s">
        <v>42</v>
      </c>
      <c r="C49" s="8">
        <v>2</v>
      </c>
      <c r="D49" s="8" t="s">
        <v>12</v>
      </c>
      <c r="E49" s="8">
        <v>18</v>
      </c>
      <c r="F49" s="8">
        <v>18</v>
      </c>
      <c r="G49" s="8">
        <v>0</v>
      </c>
      <c r="H49" s="8">
        <v>0</v>
      </c>
      <c r="I49" s="8">
        <v>0</v>
      </c>
      <c r="J49" s="9">
        <v>1.5</v>
      </c>
      <c r="K49" s="9">
        <v>3.3</v>
      </c>
    </row>
    <row r="50" spans="1:11" ht="20.25" customHeight="1" x14ac:dyDescent="0.2">
      <c r="A50" s="1">
        <v>40</v>
      </c>
      <c r="B50" s="7" t="s">
        <v>43</v>
      </c>
      <c r="C50" s="8">
        <v>2</v>
      </c>
      <c r="D50" s="8" t="s">
        <v>10</v>
      </c>
      <c r="E50" s="8">
        <v>18</v>
      </c>
      <c r="F50" s="8">
        <v>18</v>
      </c>
      <c r="G50" s="8">
        <v>0</v>
      </c>
      <c r="H50" s="8">
        <v>0</v>
      </c>
      <c r="I50" s="8">
        <v>0</v>
      </c>
      <c r="J50" s="9">
        <v>1.5</v>
      </c>
      <c r="K50" s="9">
        <v>3.3</v>
      </c>
    </row>
    <row r="51" spans="1:11" ht="17.25" customHeight="1" x14ac:dyDescent="0.2">
      <c r="A51" s="1">
        <v>41</v>
      </c>
      <c r="B51" s="7" t="s">
        <v>72</v>
      </c>
      <c r="C51" s="15">
        <v>5</v>
      </c>
      <c r="D51" s="15" t="s">
        <v>10</v>
      </c>
      <c r="E51" s="15">
        <v>38</v>
      </c>
      <c r="F51" s="15">
        <v>18</v>
      </c>
      <c r="G51" s="15">
        <v>12</v>
      </c>
      <c r="H51" s="15">
        <v>5</v>
      </c>
      <c r="I51" s="15">
        <v>3</v>
      </c>
      <c r="J51" s="9">
        <v>1.5</v>
      </c>
      <c r="K51" s="9">
        <v>3.3</v>
      </c>
    </row>
    <row r="52" spans="1:11" ht="36" customHeight="1" x14ac:dyDescent="0.2">
      <c r="A52" s="1">
        <v>42</v>
      </c>
      <c r="B52" s="19" t="s">
        <v>76</v>
      </c>
      <c r="C52" s="8">
        <v>6</v>
      </c>
      <c r="D52" s="8" t="s">
        <v>12</v>
      </c>
      <c r="E52" s="8">
        <v>40</v>
      </c>
      <c r="F52" s="8">
        <v>9</v>
      </c>
      <c r="G52" s="8">
        <v>10</v>
      </c>
      <c r="H52" s="8">
        <v>21</v>
      </c>
      <c r="I52" s="8">
        <v>0</v>
      </c>
      <c r="J52" s="9">
        <v>1.5</v>
      </c>
      <c r="K52" s="9">
        <v>3.3</v>
      </c>
    </row>
    <row r="53" spans="1:11" ht="21.75" customHeight="1" x14ac:dyDescent="0.2">
      <c r="A53" s="1">
        <v>43</v>
      </c>
      <c r="B53" s="7" t="s">
        <v>58</v>
      </c>
      <c r="C53" s="8">
        <v>5</v>
      </c>
      <c r="D53" s="8" t="s">
        <v>12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9">
        <f>F53/15</f>
        <v>0</v>
      </c>
      <c r="K53" s="9">
        <f>(G53+H53+I53)/15</f>
        <v>0</v>
      </c>
    </row>
    <row r="54" spans="1:11" ht="17" customHeight="1" x14ac:dyDescent="0.2">
      <c r="B54" s="20" t="s">
        <v>17</v>
      </c>
      <c r="C54" s="11">
        <f>SUM(C47:C53)</f>
        <v>29</v>
      </c>
      <c r="D54" s="11"/>
      <c r="E54" s="11">
        <f>SUM(E47:E52)</f>
        <v>181</v>
      </c>
      <c r="F54" s="11">
        <f>SUM(F47:F52)</f>
        <v>97</v>
      </c>
      <c r="G54" s="11">
        <f>SUM(G47:G52)</f>
        <v>40</v>
      </c>
      <c r="H54" s="11">
        <f>SUM(H47:H52)</f>
        <v>35</v>
      </c>
      <c r="I54" s="11">
        <f>SUM(I47:I52)</f>
        <v>9</v>
      </c>
      <c r="J54" s="21">
        <f>F54/9</f>
        <v>10.777777777777779</v>
      </c>
      <c r="K54" s="21">
        <f>(G54+H54+I54)/9</f>
        <v>9.3333333333333339</v>
      </c>
    </row>
    <row r="55" spans="1:11" ht="18.75" customHeight="1" x14ac:dyDescent="0.2">
      <c r="A55" s="1">
        <v>44</v>
      </c>
      <c r="B55" s="29" t="s">
        <v>44</v>
      </c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21.75" customHeight="1" x14ac:dyDescent="0.2">
      <c r="A56" s="1">
        <v>45</v>
      </c>
      <c r="B56" s="7" t="s">
        <v>45</v>
      </c>
      <c r="C56" s="8">
        <v>6</v>
      </c>
      <c r="D56" s="8" t="s">
        <v>12</v>
      </c>
      <c r="E56" s="8">
        <v>45</v>
      </c>
      <c r="F56" s="8">
        <v>18</v>
      </c>
      <c r="G56" s="8">
        <v>9</v>
      </c>
      <c r="H56" s="8">
        <v>16</v>
      </c>
      <c r="I56" s="8">
        <v>2</v>
      </c>
      <c r="J56" s="8">
        <v>1.5</v>
      </c>
      <c r="K56" s="8">
        <v>3</v>
      </c>
    </row>
    <row r="57" spans="1:11" ht="34.5" customHeight="1" x14ac:dyDescent="0.2">
      <c r="A57" s="1">
        <v>46</v>
      </c>
      <c r="B57" s="19" t="s">
        <v>73</v>
      </c>
      <c r="C57" s="8">
        <v>6</v>
      </c>
      <c r="D57" s="8" t="s">
        <v>12</v>
      </c>
      <c r="E57" s="8">
        <v>45</v>
      </c>
      <c r="F57" s="8">
        <v>18</v>
      </c>
      <c r="G57" s="8">
        <v>15</v>
      </c>
      <c r="H57" s="8">
        <v>9</v>
      </c>
      <c r="I57" s="8">
        <v>3</v>
      </c>
      <c r="J57" s="8">
        <v>1.5</v>
      </c>
      <c r="K57" s="8">
        <v>3</v>
      </c>
    </row>
    <row r="58" spans="1:11" ht="34.5" customHeight="1" x14ac:dyDescent="0.2">
      <c r="A58" s="1">
        <v>47</v>
      </c>
      <c r="B58" s="7" t="s">
        <v>74</v>
      </c>
      <c r="C58" s="8">
        <v>5</v>
      </c>
      <c r="D58" s="8" t="s">
        <v>12</v>
      </c>
      <c r="E58" s="8">
        <v>36</v>
      </c>
      <c r="F58" s="8">
        <v>16</v>
      </c>
      <c r="G58" s="8">
        <v>7</v>
      </c>
      <c r="H58" s="8">
        <v>13</v>
      </c>
      <c r="I58" s="8">
        <v>0</v>
      </c>
      <c r="J58" s="9">
        <v>1</v>
      </c>
      <c r="K58" s="9">
        <v>2</v>
      </c>
    </row>
    <row r="59" spans="1:11" ht="35" customHeight="1" x14ac:dyDescent="0.2">
      <c r="A59" s="1">
        <v>48</v>
      </c>
      <c r="B59" s="7" t="s">
        <v>75</v>
      </c>
      <c r="C59" s="8">
        <v>1</v>
      </c>
      <c r="D59" s="8" t="s">
        <v>10</v>
      </c>
      <c r="E59" s="8">
        <v>18</v>
      </c>
      <c r="F59" s="8">
        <v>0</v>
      </c>
      <c r="G59" s="8">
        <v>6</v>
      </c>
      <c r="H59" s="8">
        <v>12</v>
      </c>
      <c r="I59" s="8">
        <v>0</v>
      </c>
      <c r="J59" s="8">
        <v>1.5</v>
      </c>
      <c r="K59" s="8">
        <v>3</v>
      </c>
    </row>
    <row r="60" spans="1:11" ht="22.5" customHeight="1" x14ac:dyDescent="0.2">
      <c r="A60" s="1">
        <v>49</v>
      </c>
      <c r="B60" s="14" t="s">
        <v>46</v>
      </c>
      <c r="C60" s="15">
        <v>1</v>
      </c>
      <c r="D60" s="15" t="s">
        <v>10</v>
      </c>
      <c r="E60" s="15">
        <v>12</v>
      </c>
      <c r="F60" s="15">
        <v>0</v>
      </c>
      <c r="G60" s="15">
        <v>6</v>
      </c>
      <c r="H60" s="15">
        <v>6</v>
      </c>
      <c r="I60" s="15">
        <v>0</v>
      </c>
      <c r="J60" s="8">
        <v>1.5</v>
      </c>
      <c r="K60" s="8">
        <v>3</v>
      </c>
    </row>
    <row r="61" spans="1:11" ht="18.75" customHeight="1" x14ac:dyDescent="0.2">
      <c r="A61" s="1">
        <v>50</v>
      </c>
      <c r="B61" s="19" t="s">
        <v>47</v>
      </c>
      <c r="C61" s="8">
        <v>1</v>
      </c>
      <c r="D61" s="8" t="s">
        <v>10</v>
      </c>
      <c r="E61" s="8">
        <v>18</v>
      </c>
      <c r="F61" s="8">
        <v>18</v>
      </c>
      <c r="G61" s="8">
        <v>0</v>
      </c>
      <c r="H61" s="8">
        <v>0</v>
      </c>
      <c r="I61" s="8">
        <v>0</v>
      </c>
      <c r="J61" s="8">
        <v>1.5</v>
      </c>
      <c r="K61" s="9">
        <v>3.3</v>
      </c>
    </row>
    <row r="62" spans="1:11" ht="36.75" customHeight="1" x14ac:dyDescent="0.2">
      <c r="A62" s="1">
        <v>51</v>
      </c>
      <c r="B62" s="7" t="s">
        <v>48</v>
      </c>
      <c r="C62" s="8">
        <v>1</v>
      </c>
      <c r="D62" s="8" t="s">
        <v>10</v>
      </c>
      <c r="E62" s="8">
        <v>18</v>
      </c>
      <c r="F62" s="8">
        <v>0</v>
      </c>
      <c r="G62" s="8">
        <v>0</v>
      </c>
      <c r="H62" s="8">
        <v>18</v>
      </c>
      <c r="I62" s="8">
        <v>0</v>
      </c>
      <c r="J62" s="9">
        <f>F62/7</f>
        <v>0</v>
      </c>
      <c r="K62" s="9">
        <v>2</v>
      </c>
    </row>
    <row r="63" spans="1:11" ht="17" customHeight="1" x14ac:dyDescent="0.2">
      <c r="B63" s="22" t="s">
        <v>17</v>
      </c>
      <c r="C63" s="23">
        <f>SUM(C56:C62)</f>
        <v>21</v>
      </c>
      <c r="D63" s="23"/>
      <c r="E63" s="23">
        <f>SUM(E56:E62)</f>
        <v>192</v>
      </c>
      <c r="F63" s="23">
        <f>SUM(F56:F62)</f>
        <v>70</v>
      </c>
      <c r="G63" s="23">
        <f>SUM(G56:G62)</f>
        <v>43</v>
      </c>
      <c r="H63" s="23">
        <f>SUM(H56:H62)</f>
        <v>74</v>
      </c>
      <c r="I63" s="23">
        <f>SUM(I56:I62)</f>
        <v>5</v>
      </c>
      <c r="J63" s="21">
        <f>F63/9</f>
        <v>7.7777777777777777</v>
      </c>
      <c r="K63" s="21">
        <f>(G63+H63+I63)/9</f>
        <v>13.555555555555555</v>
      </c>
    </row>
    <row r="64" spans="1:11" ht="20.25" customHeight="1" x14ac:dyDescent="0.2">
      <c r="B64" s="29" t="s">
        <v>49</v>
      </c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22.5" customHeight="1" x14ac:dyDescent="0.2">
      <c r="A65" s="1">
        <v>52</v>
      </c>
      <c r="B65" s="7" t="s">
        <v>50</v>
      </c>
      <c r="C65" s="8">
        <v>6</v>
      </c>
      <c r="D65" s="8" t="s">
        <v>12</v>
      </c>
      <c r="E65" s="8">
        <v>45</v>
      </c>
      <c r="F65" s="8">
        <v>18</v>
      </c>
      <c r="G65" s="8">
        <v>9</v>
      </c>
      <c r="H65" s="8">
        <v>18</v>
      </c>
      <c r="I65" s="8">
        <v>0</v>
      </c>
      <c r="J65" s="9">
        <v>1.5</v>
      </c>
      <c r="K65" s="9">
        <v>1.5</v>
      </c>
    </row>
    <row r="66" spans="1:11" ht="23.25" customHeight="1" x14ac:dyDescent="0.2">
      <c r="A66" s="1">
        <v>53</v>
      </c>
      <c r="B66" s="24" t="s">
        <v>51</v>
      </c>
      <c r="C66" s="15">
        <v>1</v>
      </c>
      <c r="D66" s="15" t="s">
        <v>10</v>
      </c>
      <c r="E66" s="15">
        <v>12</v>
      </c>
      <c r="F66" s="15">
        <v>12</v>
      </c>
      <c r="G66" s="15">
        <v>0</v>
      </c>
      <c r="H66" s="15">
        <v>0</v>
      </c>
      <c r="I66" s="15">
        <v>0</v>
      </c>
      <c r="J66" s="15"/>
      <c r="K66" s="15"/>
    </row>
    <row r="67" spans="1:11" ht="34" customHeight="1" x14ac:dyDescent="0.2">
      <c r="A67" s="1">
        <v>54</v>
      </c>
      <c r="B67" s="7" t="s">
        <v>77</v>
      </c>
      <c r="C67" s="8">
        <v>5</v>
      </c>
      <c r="D67" s="8" t="s">
        <v>12</v>
      </c>
      <c r="E67" s="8">
        <v>38</v>
      </c>
      <c r="F67" s="8">
        <v>18</v>
      </c>
      <c r="G67" s="8">
        <v>15</v>
      </c>
      <c r="H67" s="8">
        <v>2</v>
      </c>
      <c r="I67" s="8">
        <v>3</v>
      </c>
      <c r="J67" s="8">
        <f>F67/6</f>
        <v>3</v>
      </c>
      <c r="K67" s="9">
        <f>(G67+H67+I67)/6</f>
        <v>3.3333333333333335</v>
      </c>
    </row>
    <row r="68" spans="1:11" ht="39" customHeight="1" x14ac:dyDescent="0.2">
      <c r="A68" s="1">
        <v>55</v>
      </c>
      <c r="B68" s="7" t="s">
        <v>59</v>
      </c>
      <c r="C68" s="8">
        <v>3</v>
      </c>
      <c r="D68" s="8" t="s">
        <v>10</v>
      </c>
      <c r="E68" s="15">
        <v>18</v>
      </c>
      <c r="F68" s="8">
        <v>18</v>
      </c>
      <c r="G68" s="8">
        <v>0</v>
      </c>
      <c r="H68" s="8">
        <v>0</v>
      </c>
      <c r="I68" s="8">
        <v>0</v>
      </c>
      <c r="J68" s="8">
        <f>F68/6</f>
        <v>3</v>
      </c>
      <c r="K68" s="8">
        <f>(G68+H68+I68)/6</f>
        <v>0</v>
      </c>
    </row>
    <row r="69" spans="1:11" ht="21" customHeight="1" x14ac:dyDescent="0.2">
      <c r="A69" s="1">
        <v>56</v>
      </c>
      <c r="B69" s="7" t="s">
        <v>52</v>
      </c>
      <c r="C69" s="8">
        <v>2</v>
      </c>
      <c r="D69" s="8" t="s">
        <v>10</v>
      </c>
      <c r="E69" s="8">
        <v>18</v>
      </c>
      <c r="F69" s="8">
        <v>0</v>
      </c>
      <c r="G69" s="8">
        <v>0</v>
      </c>
      <c r="H69" s="8">
        <v>18</v>
      </c>
      <c r="I69" s="8">
        <v>0</v>
      </c>
      <c r="J69" s="8">
        <f>F69/6</f>
        <v>0</v>
      </c>
      <c r="K69" s="8">
        <f>(G69+H69+I69)/6</f>
        <v>3</v>
      </c>
    </row>
    <row r="70" spans="1:11" ht="20.25" customHeight="1" x14ac:dyDescent="0.2">
      <c r="A70" s="1">
        <v>57</v>
      </c>
      <c r="B70" s="7" t="s">
        <v>53</v>
      </c>
      <c r="C70" s="8">
        <v>8</v>
      </c>
      <c r="D70" s="8" t="s">
        <v>12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f>F70/6</f>
        <v>0</v>
      </c>
      <c r="K70" s="8">
        <f>(G70+H70+I70)/6</f>
        <v>0</v>
      </c>
    </row>
    <row r="71" spans="1:11" ht="20.25" customHeight="1" x14ac:dyDescent="0.2">
      <c r="B71" s="22" t="s">
        <v>17</v>
      </c>
      <c r="C71" s="25">
        <f>SUM(C65:C70)</f>
        <v>25</v>
      </c>
      <c r="D71" s="25"/>
      <c r="E71" s="25">
        <f>SUM(E65:E70)</f>
        <v>131</v>
      </c>
      <c r="F71" s="25">
        <f>SUM(F65:F70)</f>
        <v>66</v>
      </c>
      <c r="G71" s="25">
        <f>SUM(G65:G70)</f>
        <v>24</v>
      </c>
      <c r="H71" s="25">
        <f>SUM(H65:H70)</f>
        <v>38</v>
      </c>
      <c r="I71" s="25">
        <f>SUM(I65:I70)</f>
        <v>3</v>
      </c>
      <c r="J71" s="13">
        <f>F71/6</f>
        <v>11</v>
      </c>
      <c r="K71" s="13">
        <f>(G71+H71+I71)/6</f>
        <v>10.833333333333334</v>
      </c>
    </row>
    <row r="72" spans="1:11" ht="20.25" customHeight="1" x14ac:dyDescent="0.2">
      <c r="B72" s="26" t="s">
        <v>54</v>
      </c>
      <c r="C72" s="27">
        <v>210</v>
      </c>
      <c r="D72" s="27"/>
      <c r="E72" s="27">
        <f>E12+E20+E28+E37+E45+E54+E63+E71</f>
        <v>1440</v>
      </c>
      <c r="F72" s="27">
        <f>F12+F20+F28+F37+F45+F54+F63+F71</f>
        <v>660</v>
      </c>
      <c r="G72" s="27">
        <f>G12+G20+G28+G37+G45+G54+G63+G71</f>
        <v>299</v>
      </c>
      <c r="H72" s="27">
        <f>H12+H20+H28+H37+H45+H54+H63+H71</f>
        <v>425</v>
      </c>
      <c r="I72" s="27">
        <f>I12+I20+I28+I37+I45+I54+I63+I71</f>
        <v>56</v>
      </c>
      <c r="J72" s="28">
        <v>61.2</v>
      </c>
      <c r="K72" s="28">
        <f>K12+K20+K28+K37+K45+K54+K63+K71</f>
        <v>90.277777777777771</v>
      </c>
    </row>
    <row r="73" spans="1:11" ht="20.25" customHeight="1" x14ac:dyDescent="0.2">
      <c r="B73" s="26" t="s">
        <v>55</v>
      </c>
      <c r="C73" s="27"/>
      <c r="D73" s="27"/>
      <c r="E73" s="27"/>
      <c r="F73" s="28">
        <f>(F72*100)/E72</f>
        <v>45.833333333333336</v>
      </c>
      <c r="G73" s="28">
        <f>(G72*100)/E72</f>
        <v>20.763888888888889</v>
      </c>
      <c r="H73" s="28">
        <f>(H72*100)/E72</f>
        <v>29.513888888888889</v>
      </c>
      <c r="I73" s="28">
        <f>(I72*100)/E72</f>
        <v>3.8888888888888888</v>
      </c>
      <c r="J73" s="27"/>
      <c r="K73" s="27"/>
    </row>
    <row r="74" spans="1:11" ht="20.25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K75" s="1" t="s">
        <v>30</v>
      </c>
    </row>
  </sheetData>
  <mergeCells count="9">
    <mergeCell ref="B38:K38"/>
    <mergeCell ref="B46:K46"/>
    <mergeCell ref="B55:K55"/>
    <mergeCell ref="B64:K64"/>
    <mergeCell ref="B1:K1"/>
    <mergeCell ref="B3:K3"/>
    <mergeCell ref="B13:K13"/>
    <mergeCell ref="B21:K21"/>
    <mergeCell ref="B29:K29"/>
  </mergeCells>
  <pageMargins left="0.23622047244094491" right="0.23622047244094491" top="0.39370078740157483" bottom="0.35433070866141736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Semestr I-IV</vt:lpstr>
      <vt:lpstr>'Semestr I-IV'!Obszar_wydruku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2023-02-18T02:58:46Z</cp:lastPrinted>
  <dcterms:created xsi:type="dcterms:W3CDTF">2015-06-05T18:19:34Z</dcterms:created>
  <dcterms:modified xsi:type="dcterms:W3CDTF">2023-02-23T17:56:46Z</dcterms:modified>
</cp:coreProperties>
</file>