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60" windowWidth="15480" windowHeight="8130" activeTab="0"/>
  </bookViews>
  <sheets>
    <sheet name="semestr I-IV" sheetId="1" r:id="rId1"/>
  </sheets>
  <definedNames/>
  <calcPr fullCalcOnLoad="1"/>
</workbook>
</file>

<file path=xl/sharedStrings.xml><?xml version="1.0" encoding="utf-8"?>
<sst xmlns="http://schemas.openxmlformats.org/spreadsheetml/2006/main" count="282" uniqueCount="146">
  <si>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</si>
  <si>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</si>
  <si>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</si>
  <si>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</si>
  <si>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</si>
  <si>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</si>
  <si>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</si>
  <si>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</si>
  <si>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</si>
  <si>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</si>
  <si>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</si>
  <si>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</si>
  <si>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</si>
  <si>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</si>
  <si>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</si>
  <si>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</si>
  <si>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</si>
  <si>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</si>
  <si>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</si>
  <si>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</si>
  <si>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Chemia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</si>
  <si>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</si>
  <si>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</si>
  <si>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</si>
  <si>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</si>
  <si>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</si>
  <si>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</si>
  <si>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</si>
  <si>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WYDZIAŁ MEDYCYNY WETERYNARYJNEJ</t>
  </si>
  <si>
    <t>Biologia</t>
  </si>
  <si>
    <t>Biologia komórki</t>
  </si>
  <si>
    <t>Technologie informacyjne</t>
  </si>
  <si>
    <t>Bezpieczeństwo pracy i ergonomia</t>
  </si>
  <si>
    <t>Psychologia/Filozofia</t>
  </si>
  <si>
    <t>Ochrona środowiska</t>
  </si>
  <si>
    <t>Genetyka ogólna i weterynaryjna</t>
  </si>
  <si>
    <t>Agronomia</t>
  </si>
  <si>
    <t>Biostatyka i metody dokumentacji</t>
  </si>
  <si>
    <t>Ochrona własności intelektualnej</t>
  </si>
  <si>
    <t>Historia weterynarii i deontologia</t>
  </si>
  <si>
    <t xml:space="preserve">Etyka </t>
  </si>
  <si>
    <t>Chów i hodowla zwierząt</t>
  </si>
  <si>
    <t>Technologie w produkcji zwierzęcej</t>
  </si>
  <si>
    <t>Ekonomika weterynaryjna</t>
  </si>
  <si>
    <t>Żywienie zwierząt i paszoznawstwo</t>
  </si>
  <si>
    <t>Anatomia topograficzna</t>
  </si>
  <si>
    <t>Immunologia</t>
  </si>
  <si>
    <t>Epidemiologia weterynaryjna</t>
  </si>
  <si>
    <t>Etologia, dobrostan i ochrona zwierząt</t>
  </si>
  <si>
    <t xml:space="preserve">Anatomia zwierząt 1 </t>
  </si>
  <si>
    <t>Język obcy 1</t>
  </si>
  <si>
    <t>Anatomia zwierząt 2</t>
  </si>
  <si>
    <t>Język obcy 2</t>
  </si>
  <si>
    <t>Anatomia zwierząt 3</t>
  </si>
  <si>
    <t>Język obcy 3</t>
  </si>
  <si>
    <t>Fizjologia zwierząt 1</t>
  </si>
  <si>
    <t>Język obcy 4</t>
  </si>
  <si>
    <t>Fizjologia zwierząt 2</t>
  </si>
  <si>
    <t>Farmacja</t>
  </si>
  <si>
    <t>Ochrona zdrowia publicznego w stanach zagrożeń</t>
  </si>
  <si>
    <t>Choroby owadów użytkowych</t>
  </si>
  <si>
    <t>Chirurgia ogólna i anastezjologia</t>
  </si>
  <si>
    <t>Parazytologia staż</t>
  </si>
  <si>
    <t>Higiena środków żywienia zwierząt</t>
  </si>
  <si>
    <t>Higiena mleka</t>
  </si>
  <si>
    <t>Diagnostyka obrazowa</t>
  </si>
  <si>
    <t>Toksykologia</t>
  </si>
  <si>
    <t>SEMESTR VIII</t>
  </si>
  <si>
    <t>SEMESTR IX</t>
  </si>
  <si>
    <t>SEMESTR X</t>
  </si>
  <si>
    <t>SEMESTR XI</t>
  </si>
  <si>
    <t>Choroby ryb</t>
  </si>
  <si>
    <t>Zoonozy</t>
  </si>
  <si>
    <t>Choroby zwierząt futerkowych</t>
  </si>
  <si>
    <t>Patofizjologia 2</t>
  </si>
  <si>
    <t>Farmakologia weterynaryjna 1</t>
  </si>
  <si>
    <t>Farmakologia weterynaryjna 2</t>
  </si>
  <si>
    <t>Parazytologia i inwazjologia weterynaryjna 1</t>
  </si>
  <si>
    <t>Patomorfologia 1</t>
  </si>
  <si>
    <t>Patomorfologia 2</t>
  </si>
  <si>
    <t>Patomorfologia 3</t>
  </si>
  <si>
    <t>Diagnostyka kliniczna i laboratoryjna 1</t>
  </si>
  <si>
    <t>Diagnostyka kliniczna i laboratoryjna 2</t>
  </si>
  <si>
    <t>Dietetyka weterynaryjna</t>
  </si>
  <si>
    <t>Andrologia i unasiennianie</t>
  </si>
  <si>
    <t>t</t>
  </si>
  <si>
    <t>Weterynaria sądowa</t>
  </si>
  <si>
    <t>Administracja i ustawodawstwo weterynaryjne</t>
  </si>
  <si>
    <t>Histologia i embriologia 1</t>
  </si>
  <si>
    <t>Histologia i embriologia 2</t>
  </si>
  <si>
    <t>Biochemia 1</t>
  </si>
  <si>
    <t>Biochemia 2</t>
  </si>
  <si>
    <t>Mikrobiologia 1</t>
  </si>
  <si>
    <t>Mikrobiologia 2</t>
  </si>
  <si>
    <t>Parazytologia i inwazjologia weterynaryjna 2</t>
  </si>
  <si>
    <t>Higiena zwierząt rzeźnych i mięsa 1</t>
  </si>
  <si>
    <t xml:space="preserve">Choroby koni - blok 1 </t>
  </si>
  <si>
    <t>Higiena zwierząt rzeźnych i mięsa 2</t>
  </si>
  <si>
    <t>Choroby koni - blok 2</t>
  </si>
  <si>
    <t>Choroby zwierząt gospodarskich - blok 1</t>
  </si>
  <si>
    <t>Choroby zwierząt gospodarskich - blok 2</t>
  </si>
  <si>
    <t>Prewencja weterynaryjna 1</t>
  </si>
  <si>
    <t>Choroby psów i kotów - blok 1</t>
  </si>
  <si>
    <t>Prewencja weterynaryjna 2</t>
  </si>
  <si>
    <t>Choroby psów i kotów - blok 2</t>
  </si>
  <si>
    <t>Higiena produktów pochodzenia zwierzęcego 2</t>
  </si>
  <si>
    <t xml:space="preserve">Praktyka hodowlana  </t>
  </si>
  <si>
    <t>Przedmiot do wyboru 1 - blok a</t>
  </si>
  <si>
    <t>Przedmiot do wyboru 1 - blok b</t>
  </si>
  <si>
    <t>Przedmiot do wyboru 2 - blok b</t>
  </si>
  <si>
    <t>Przedmiot do wyboru 2 - blok a</t>
  </si>
  <si>
    <t>Przedmiot do wyboru 1 - blok c</t>
  </si>
  <si>
    <t>Przedmiot do wyboru 2 - blok c</t>
  </si>
  <si>
    <t>Przedmiot do wyboru 1 - blok d</t>
  </si>
  <si>
    <t>Przedmiot do wyboru 2 - blok d</t>
  </si>
  <si>
    <t>Przedmiot do wyboru 1 - blok e</t>
  </si>
  <si>
    <t>Przedmiot do wyboru 2 - blok e</t>
  </si>
  <si>
    <t>Przedmiot do wyboru 1 - blok f</t>
  </si>
  <si>
    <t>Przedmiot do wyboru 2 - blok f</t>
  </si>
  <si>
    <t>Ogółem godzin w semestrach 1-11</t>
  </si>
  <si>
    <t>Wychowanie fizyczne 1</t>
  </si>
  <si>
    <t>Wychowanie fizyczne 2</t>
  </si>
  <si>
    <t>Biofizyka</t>
  </si>
  <si>
    <t>Higena produktów pochodzenia zwierzęcego 1</t>
  </si>
  <si>
    <t>Język łaciński 2</t>
  </si>
  <si>
    <t>Język łaciński 1</t>
  </si>
  <si>
    <t>Ogółem godzin w semestrach 5 - 9</t>
  </si>
  <si>
    <t>Ogółem godzin w semestrach 10-11</t>
  </si>
  <si>
    <t xml:space="preserve">Patofizjologia 1 </t>
  </si>
  <si>
    <t>Choroby ptaków 1</t>
  </si>
  <si>
    <t>Choroby ptaków 2</t>
  </si>
  <si>
    <t>PRZEDMIOT</t>
  </si>
  <si>
    <t>Praktyka w Inspekcji Weterynaryjnej 1</t>
  </si>
  <si>
    <t>Praktyka kliniczna 1</t>
  </si>
  <si>
    <t>Praktyka w Inspekcji Weterynaryjnej 2</t>
  </si>
  <si>
    <t>Praktyka kliniczna 2</t>
  </si>
  <si>
    <t>Choroby zwierząt gospodarskich - staż 1</t>
  </si>
  <si>
    <t>Choroby koni - staż 1</t>
  </si>
  <si>
    <t>Choroby psów i kotów - staż 1</t>
  </si>
  <si>
    <t>Choroby zwierząt gospodarskich - staż 2</t>
  </si>
  <si>
    <t>Choroby koni - staż 2</t>
  </si>
  <si>
    <t>Choroby psów i kotów - staż 2</t>
  </si>
  <si>
    <t xml:space="preserve">Choroby ptaków - staż </t>
  </si>
  <si>
    <t xml:space="preserve">Dodatkowym wymaganiem obowiązkowym do zaliczenia modułów Choroby zwierząt gospodarskich - staż, Choroby koni - staż, Choroby psów i kotów - staż jest odbycie stażu realizowanego indywidualnie w wytypowanych podmiotach w wymiarze 75 godz. </t>
  </si>
  <si>
    <t>Przedmiot ogólnouczelniany</t>
  </si>
  <si>
    <r>
      <t xml:space="preserve">Plan i program studiów kierunek weterynaria, studia stacjonarne/niestacjonarne jednolite magisterskie.                                                                                                                                                                          Rok akademicki 2016/2017 - II rok                                                                                                                                                                                                                                                                            Obowiązuje w sem  I-XI  dla naboru 2015/2016  od 1.10.2015 r.              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Zatwierdzony uchwałą Rady Wydziału z dnia 22.06.2015 r.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</si>
</sst>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0.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5" fillId="3" borderId="1" applyNumberFormat="0" applyAlignment="0" applyProtection="0"/>
    <xf numFmtId="0" fontId="36" fillId="2" borderId="2" applyNumberFormat="0" applyAlignment="0" applyProtection="0"/>
    <xf numFmtId="0" fontId="37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8" fillId="0" borderId="3" applyNumberFormat="0" applyFill="0" applyAlignment="0" applyProtection="0"/>
    <xf numFmtId="0" fontId="39" fillId="16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49" fillId="17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49" fontId="5" fillId="18" borderId="11" xfId="63" applyNumberFormat="1" applyFont="1" applyFill="1" applyBorder="1" applyAlignment="1" applyProtection="1">
      <alignment horizontal="center" vertical="center" textRotation="90" wrapText="1"/>
      <protection/>
    </xf>
    <xf numFmtId="164" fontId="5" fillId="18" borderId="11" xfId="63" applyFont="1" applyFill="1" applyBorder="1" applyAlignment="1" applyProtection="1">
      <alignment horizontal="center" vertical="center" textRotation="90" wrapText="1"/>
      <protection/>
    </xf>
    <xf numFmtId="0" fontId="6" fillId="18" borderId="12" xfId="52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textRotation="90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wrapText="1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1" fontId="9" fillId="0" borderId="11" xfId="52" applyNumberFormat="1" applyFont="1" applyFill="1" applyBorder="1" applyAlignment="1">
      <alignment horizontal="center" vertical="center"/>
      <protection/>
    </xf>
    <xf numFmtId="1" fontId="10" fillId="0" borderId="11" xfId="52" applyNumberFormat="1" applyFont="1" applyFill="1" applyBorder="1" applyAlignment="1">
      <alignment horizontal="center" vertical="center"/>
      <protection/>
    </xf>
    <xf numFmtId="0" fontId="9" fillId="0" borderId="11" xfId="52" applyNumberFormat="1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9" fontId="11" fillId="0" borderId="0" xfId="52" applyNumberFormat="1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0" fontId="14" fillId="0" borderId="0" xfId="52" applyFont="1" applyFill="1">
      <alignment/>
      <protection/>
    </xf>
    <xf numFmtId="0" fontId="12" fillId="18" borderId="11" xfId="52" applyFont="1" applyFill="1" applyBorder="1" applyAlignment="1">
      <alignment horizontal="right" vertical="center"/>
      <protection/>
    </xf>
    <xf numFmtId="0" fontId="16" fillId="18" borderId="11" xfId="52" applyFont="1" applyFill="1" applyBorder="1" applyAlignment="1">
      <alignment horizontal="center" vertical="center"/>
      <protection/>
    </xf>
    <xf numFmtId="1" fontId="16" fillId="18" borderId="11" xfId="52" applyNumberFormat="1" applyFont="1" applyFill="1" applyBorder="1" applyAlignment="1">
      <alignment horizontal="center" vertical="center"/>
      <protection/>
    </xf>
    <xf numFmtId="1" fontId="17" fillId="18" borderId="12" xfId="52" applyNumberFormat="1" applyFont="1" applyFill="1" applyBorder="1" applyAlignment="1">
      <alignment horizontal="center" vertical="center"/>
      <protection/>
    </xf>
    <xf numFmtId="0" fontId="18" fillId="0" borderId="0" xfId="52" applyFont="1" applyFill="1" applyAlignment="1">
      <alignment horizontal="center"/>
      <protection/>
    </xf>
    <xf numFmtId="0" fontId="19" fillId="0" borderId="0" xfId="52" applyFont="1" applyFill="1">
      <alignment/>
      <protection/>
    </xf>
    <xf numFmtId="0" fontId="10" fillId="0" borderId="11" xfId="52" applyNumberFormat="1" applyFont="1" applyFill="1" applyBorder="1" applyAlignment="1">
      <alignment horizontal="center" vertical="center"/>
      <protection/>
    </xf>
    <xf numFmtId="9" fontId="13" fillId="0" borderId="0" xfId="52" applyNumberFormat="1" applyFont="1" applyFill="1">
      <alignment/>
      <protection/>
    </xf>
    <xf numFmtId="0" fontId="6" fillId="18" borderId="12" xfId="52" applyFont="1" applyFill="1" applyBorder="1" applyAlignment="1">
      <alignment horizontal="center" vertical="center"/>
      <protection/>
    </xf>
    <xf numFmtId="1" fontId="15" fillId="0" borderId="11" xfId="52" applyNumberFormat="1" applyFont="1" applyFill="1" applyBorder="1" applyAlignment="1">
      <alignment horizontal="center" vertical="center"/>
      <protection/>
    </xf>
    <xf numFmtId="0" fontId="20" fillId="18" borderId="11" xfId="52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horizontal="center"/>
      <protection/>
    </xf>
    <xf numFmtId="1" fontId="22" fillId="0" borderId="11" xfId="52" applyNumberFormat="1" applyFont="1" applyFill="1" applyBorder="1" applyAlignment="1">
      <alignment horizontal="left" vertical="center"/>
      <protection/>
    </xf>
    <xf numFmtId="1" fontId="24" fillId="0" borderId="11" xfId="52" applyNumberFormat="1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27" fillId="0" borderId="0" xfId="52" applyFont="1" applyFill="1" applyAlignment="1">
      <alignment horizontal="center"/>
      <protection/>
    </xf>
    <xf numFmtId="0" fontId="26" fillId="0" borderId="0" xfId="52" applyFont="1" applyFill="1" applyAlignment="1">
      <alignment horizontal="center"/>
      <protection/>
    </xf>
    <xf numFmtId="0" fontId="26" fillId="0" borderId="0" xfId="52" applyFont="1" applyFill="1">
      <alignment/>
      <protection/>
    </xf>
    <xf numFmtId="0" fontId="28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1" fontId="10" fillId="0" borderId="11" xfId="0" applyNumberFormat="1" applyFont="1" applyBorder="1" applyAlignment="1">
      <alignment horizontal="center"/>
    </xf>
    <xf numFmtId="1" fontId="15" fillId="18" borderId="11" xfId="52" applyNumberFormat="1" applyFont="1" applyFill="1" applyBorder="1" applyAlignment="1">
      <alignment horizontal="center" vertical="center"/>
      <protection/>
    </xf>
    <xf numFmtId="1" fontId="14" fillId="0" borderId="11" xfId="52" applyNumberFormat="1" applyFont="1" applyBorder="1" applyAlignment="1">
      <alignment horizontal="center" vertical="center"/>
      <protection/>
    </xf>
    <xf numFmtId="165" fontId="15" fillId="0" borderId="11" xfId="52" applyNumberFormat="1" applyFont="1" applyFill="1" applyBorder="1" applyAlignment="1">
      <alignment horizontal="center" vertical="center"/>
      <protection/>
    </xf>
    <xf numFmtId="1" fontId="3" fillId="0" borderId="0" xfId="52" applyNumberFormat="1" applyFont="1">
      <alignment/>
      <protection/>
    </xf>
    <xf numFmtId="1" fontId="5" fillId="18" borderId="11" xfId="52" applyNumberFormat="1" applyFont="1" applyFill="1" applyBorder="1" applyAlignment="1">
      <alignment horizontal="center" vertical="center" wrapText="1"/>
      <protection/>
    </xf>
    <xf numFmtId="1" fontId="9" fillId="0" borderId="11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15" fillId="0" borderId="11" xfId="52" applyNumberFormat="1" applyFont="1" applyFill="1" applyBorder="1" applyAlignment="1">
      <alignment horizontal="center"/>
      <protection/>
    </xf>
    <xf numFmtId="1" fontId="17" fillId="0" borderId="12" xfId="52" applyNumberFormat="1" applyFont="1" applyFill="1" applyBorder="1" applyAlignment="1">
      <alignment horizontal="center" vertical="center"/>
      <protection/>
    </xf>
    <xf numFmtId="0" fontId="12" fillId="0" borderId="15" xfId="52" applyFont="1" applyFill="1" applyBorder="1" applyAlignment="1">
      <alignment vertical="center"/>
      <protection/>
    </xf>
    <xf numFmtId="0" fontId="12" fillId="0" borderId="16" xfId="52" applyFont="1" applyFill="1" applyBorder="1" applyAlignment="1">
      <alignment vertical="center"/>
      <protection/>
    </xf>
    <xf numFmtId="0" fontId="12" fillId="0" borderId="12" xfId="52" applyFont="1" applyFill="1" applyBorder="1" applyAlignment="1">
      <alignment vertical="center"/>
      <protection/>
    </xf>
    <xf numFmtId="1" fontId="10" fillId="0" borderId="14" xfId="52" applyNumberFormat="1" applyFont="1" applyFill="1" applyBorder="1" applyAlignment="1">
      <alignment horizontal="center" vertical="center"/>
      <protection/>
    </xf>
    <xf numFmtId="0" fontId="12" fillId="18" borderId="11" xfId="52" applyFont="1" applyFill="1" applyBorder="1" applyAlignment="1">
      <alignment horizontal="left" vertical="center"/>
      <protection/>
    </xf>
    <xf numFmtId="1" fontId="10" fillId="0" borderId="12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" fontId="9" fillId="0" borderId="21" xfId="52" applyNumberFormat="1" applyFont="1" applyFill="1" applyBorder="1" applyAlignment="1">
      <alignment horizontal="center" vertical="center"/>
      <protection/>
    </xf>
    <xf numFmtId="1" fontId="9" fillId="0" borderId="14" xfId="52" applyNumberFormat="1" applyFont="1" applyFill="1" applyBorder="1" applyAlignment="1">
      <alignment horizontal="center" vertical="center"/>
      <protection/>
    </xf>
    <xf numFmtId="1" fontId="16" fillId="0" borderId="11" xfId="52" applyNumberFormat="1" applyFont="1" applyFill="1" applyBorder="1" applyAlignment="1">
      <alignment horizontal="center" vertical="center"/>
      <protection/>
    </xf>
    <xf numFmtId="1" fontId="15" fillId="2" borderId="11" xfId="52" applyNumberFormat="1" applyFont="1" applyFill="1" applyBorder="1" applyAlignment="1">
      <alignment horizontal="center" vertical="center"/>
      <protection/>
    </xf>
    <xf numFmtId="1" fontId="16" fillId="2" borderId="11" xfId="52" applyNumberFormat="1" applyFont="1" applyFill="1" applyBorder="1" applyAlignment="1">
      <alignment horizontal="center" vertical="center"/>
      <protection/>
    </xf>
    <xf numFmtId="1" fontId="8" fillId="0" borderId="15" xfId="52" applyNumberFormat="1" applyFont="1" applyFill="1" applyBorder="1" applyAlignment="1">
      <alignment horizontal="left" vertical="center"/>
      <protection/>
    </xf>
    <xf numFmtId="1" fontId="29" fillId="0" borderId="12" xfId="52" applyNumberFormat="1" applyFont="1" applyFill="1" applyBorder="1" applyAlignment="1">
      <alignment horizontal="center" vertical="center"/>
      <protection/>
    </xf>
    <xf numFmtId="1" fontId="15" fillId="0" borderId="13" xfId="52" applyNumberFormat="1" applyFont="1" applyFill="1" applyBorder="1" applyAlignment="1">
      <alignment horizontal="center"/>
      <protection/>
    </xf>
    <xf numFmtId="1" fontId="23" fillId="0" borderId="14" xfId="52" applyNumberFormat="1" applyFont="1" applyFill="1" applyBorder="1" applyAlignment="1">
      <alignment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1" fontId="9" fillId="0" borderId="15" xfId="52" applyNumberFormat="1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9" fillId="0" borderId="15" xfId="52" applyFont="1" applyFill="1" applyBorder="1" applyAlignment="1">
      <alignment horizontal="left" vertical="center"/>
      <protection/>
    </xf>
    <xf numFmtId="1" fontId="10" fillId="0" borderId="17" xfId="0" applyNumberFormat="1" applyFont="1" applyBorder="1" applyAlignment="1">
      <alignment horizontal="center"/>
    </xf>
    <xf numFmtId="0" fontId="9" fillId="0" borderId="17" xfId="52" applyFont="1" applyFill="1" applyBorder="1" applyAlignment="1">
      <alignment horizontal="center" vertical="center"/>
      <protection/>
    </xf>
    <xf numFmtId="1" fontId="9" fillId="0" borderId="17" xfId="52" applyNumberFormat="1" applyFont="1" applyFill="1" applyBorder="1" applyAlignment="1">
      <alignment horizontal="center" vertical="center"/>
      <protection/>
    </xf>
    <xf numFmtId="0" fontId="9" fillId="0" borderId="17" xfId="52" applyNumberFormat="1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center" vertical="center"/>
      <protection/>
    </xf>
    <xf numFmtId="0" fontId="0" fillId="0" borderId="0" xfId="52" applyFont="1">
      <alignment/>
      <protection/>
    </xf>
    <xf numFmtId="1" fontId="9" fillId="0" borderId="22" xfId="52" applyNumberFormat="1" applyFont="1" applyFill="1" applyBorder="1" applyAlignment="1">
      <alignment horizontal="center" vertical="center"/>
      <protection/>
    </xf>
    <xf numFmtId="1" fontId="15" fillId="18" borderId="12" xfId="52" applyNumberFormat="1" applyFont="1" applyFill="1" applyBorder="1" applyAlignment="1">
      <alignment horizontal="center" vertical="center"/>
      <protection/>
    </xf>
    <xf numFmtId="0" fontId="12" fillId="0" borderId="23" xfId="52" applyFont="1" applyFill="1" applyBorder="1" applyAlignment="1">
      <alignment vertical="center"/>
      <protection/>
    </xf>
    <xf numFmtId="0" fontId="12" fillId="18" borderId="14" xfId="52" applyFont="1" applyFill="1" applyBorder="1" applyAlignment="1">
      <alignment horizontal="right" vertical="center"/>
      <protection/>
    </xf>
    <xf numFmtId="1" fontId="21" fillId="0" borderId="11" xfId="52" applyNumberFormat="1" applyFont="1" applyFill="1" applyBorder="1" applyAlignment="1">
      <alignment horizontal="center" vertical="center"/>
      <protection/>
    </xf>
    <xf numFmtId="1" fontId="23" fillId="0" borderId="11" xfId="52" applyNumberFormat="1" applyFont="1" applyFill="1" applyBorder="1" applyAlignment="1">
      <alignment vertical="center"/>
      <protection/>
    </xf>
    <xf numFmtId="0" fontId="25" fillId="0" borderId="11" xfId="52" applyFont="1" applyFill="1" applyBorder="1" applyAlignment="1">
      <alignment horizontal="center" vertical="center"/>
      <protection/>
    </xf>
    <xf numFmtId="0" fontId="0" fillId="0" borderId="11" xfId="52" applyFont="1" applyFill="1" applyBorder="1" applyAlignment="1">
      <alignment horizontal="center" vertical="center"/>
      <protection/>
    </xf>
    <xf numFmtId="165" fontId="15" fillId="0" borderId="15" xfId="52" applyNumberFormat="1" applyFont="1" applyFill="1" applyBorder="1" applyAlignment="1">
      <alignment horizontal="center" vertical="center"/>
      <protection/>
    </xf>
    <xf numFmtId="0" fontId="12" fillId="18" borderId="13" xfId="52" applyFont="1" applyFill="1" applyBorder="1" applyAlignment="1">
      <alignment horizontal="right" vertical="center"/>
      <protection/>
    </xf>
    <xf numFmtId="1" fontId="15" fillId="2" borderId="13" xfId="52" applyNumberFormat="1" applyFont="1" applyFill="1" applyBorder="1" applyAlignment="1">
      <alignment horizontal="center" vertical="center"/>
      <protection/>
    </xf>
    <xf numFmtId="164" fontId="5" fillId="18" borderId="11" xfId="63" applyFont="1" applyFill="1" applyBorder="1" applyAlignment="1" applyProtection="1">
      <alignment horizontal="center" vertical="center" textRotation="90"/>
      <protection/>
    </xf>
    <xf numFmtId="1" fontId="22" fillId="0" borderId="24" xfId="52" applyNumberFormat="1" applyFont="1" applyFill="1" applyBorder="1" applyAlignment="1">
      <alignment horizontal="left" vertical="center"/>
      <protection/>
    </xf>
    <xf numFmtId="1" fontId="23" fillId="0" borderId="24" xfId="52" applyNumberFormat="1" applyFont="1" applyFill="1" applyBorder="1" applyAlignment="1">
      <alignment vertical="center"/>
      <protection/>
    </xf>
    <xf numFmtId="1" fontId="24" fillId="0" borderId="24" xfId="52" applyNumberFormat="1" applyFont="1" applyFill="1" applyBorder="1" applyAlignment="1">
      <alignment horizontal="center" vertical="center"/>
      <protection/>
    </xf>
    <xf numFmtId="1" fontId="14" fillId="0" borderId="24" xfId="52" applyNumberFormat="1" applyFont="1" applyBorder="1" applyAlignment="1">
      <alignment horizontal="center" vertical="center"/>
      <protection/>
    </xf>
    <xf numFmtId="165" fontId="15" fillId="0" borderId="24" xfId="52" applyNumberFormat="1" applyFont="1" applyFill="1" applyBorder="1" applyAlignment="1">
      <alignment horizontal="center" vertical="center"/>
      <protection/>
    </xf>
    <xf numFmtId="0" fontId="25" fillId="0" borderId="24" xfId="52" applyFont="1" applyFill="1" applyBorder="1" applyAlignment="1">
      <alignment horizontal="center" vertical="center"/>
      <protection/>
    </xf>
    <xf numFmtId="0" fontId="0" fillId="0" borderId="24" xfId="52" applyFont="1" applyFill="1" applyBorder="1" applyAlignment="1">
      <alignment horizontal="center" vertical="center"/>
      <protection/>
    </xf>
    <xf numFmtId="1" fontId="32" fillId="18" borderId="20" xfId="52" applyNumberFormat="1" applyFont="1" applyFill="1" applyBorder="1" applyAlignment="1">
      <alignment horizontal="center" vertical="center" wrapText="1"/>
      <protection/>
    </xf>
    <xf numFmtId="164" fontId="32" fillId="18" borderId="20" xfId="63" applyFont="1" applyFill="1" applyBorder="1" applyAlignment="1" applyProtection="1">
      <alignment horizontal="center" vertical="center" textRotation="90" wrapText="1"/>
      <protection/>
    </xf>
    <xf numFmtId="164" fontId="32" fillId="18" borderId="20" xfId="63" applyFont="1" applyFill="1" applyBorder="1" applyAlignment="1" applyProtection="1">
      <alignment horizontal="center" vertical="center" textRotation="90"/>
      <protection/>
    </xf>
    <xf numFmtId="49" fontId="32" fillId="18" borderId="20" xfId="63" applyNumberFormat="1" applyFont="1" applyFill="1" applyBorder="1" applyAlignment="1" applyProtection="1">
      <alignment horizontal="center" vertical="center" textRotation="90" wrapText="1"/>
      <protection/>
    </xf>
    <xf numFmtId="1" fontId="32" fillId="18" borderId="11" xfId="52" applyNumberFormat="1" applyFont="1" applyFill="1" applyBorder="1" applyAlignment="1">
      <alignment horizontal="center" vertical="center" wrapText="1"/>
      <protection/>
    </xf>
    <xf numFmtId="164" fontId="32" fillId="18" borderId="13" xfId="63" applyFont="1" applyFill="1" applyBorder="1" applyAlignment="1" applyProtection="1">
      <alignment horizontal="center" vertical="center" textRotation="90" wrapText="1"/>
      <protection/>
    </xf>
    <xf numFmtId="164" fontId="32" fillId="18" borderId="13" xfId="63" applyFont="1" applyFill="1" applyBorder="1" applyAlignment="1" applyProtection="1">
      <alignment horizontal="center" vertical="center" textRotation="90"/>
      <protection/>
    </xf>
    <xf numFmtId="49" fontId="32" fillId="18" borderId="11" xfId="63" applyNumberFormat="1" applyFont="1" applyFill="1" applyBorder="1" applyAlignment="1" applyProtection="1">
      <alignment horizontal="center" vertical="center" textRotation="90" wrapText="1"/>
      <protection/>
    </xf>
    <xf numFmtId="164" fontId="32" fillId="18" borderId="11" xfId="63" applyFont="1" applyFill="1" applyBorder="1" applyAlignment="1" applyProtection="1">
      <alignment horizontal="center" vertical="center" textRotation="90" wrapText="1"/>
      <protection/>
    </xf>
    <xf numFmtId="49" fontId="32" fillId="18" borderId="20" xfId="63" applyNumberFormat="1" applyFont="1" applyFill="1" applyBorder="1" applyAlignment="1" applyProtection="1">
      <alignment vertical="center" textRotation="90" wrapText="1"/>
      <protection/>
    </xf>
    <xf numFmtId="1" fontId="15" fillId="0" borderId="15" xfId="52" applyNumberFormat="1" applyFont="1" applyFill="1" applyBorder="1" applyAlignment="1">
      <alignment horizontal="center" vertical="center"/>
      <protection/>
    </xf>
    <xf numFmtId="0" fontId="8" fillId="0" borderId="11" xfId="52" applyFont="1" applyFill="1" applyBorder="1" applyAlignment="1">
      <alignment vertical="center"/>
      <protection/>
    </xf>
    <xf numFmtId="1" fontId="0" fillId="0" borderId="11" xfId="52" applyNumberFormat="1" applyFont="1" applyFill="1" applyBorder="1" applyAlignment="1">
      <alignment horizontal="center" vertical="center"/>
      <protection/>
    </xf>
    <xf numFmtId="0" fontId="33" fillId="18" borderId="20" xfId="52" applyFont="1" applyFill="1" applyBorder="1" applyAlignment="1">
      <alignment vertical="center"/>
      <protection/>
    </xf>
    <xf numFmtId="0" fontId="33" fillId="18" borderId="13" xfId="52" applyFont="1" applyFill="1" applyBorder="1" applyAlignment="1">
      <alignment vertical="center"/>
      <protection/>
    </xf>
    <xf numFmtId="0" fontId="33" fillId="18" borderId="11" xfId="52" applyFont="1" applyFill="1" applyBorder="1" applyAlignment="1">
      <alignment vertical="center"/>
      <protection/>
    </xf>
    <xf numFmtId="1" fontId="15" fillId="2" borderId="25" xfId="52" applyNumberFormat="1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1" fontId="10" fillId="0" borderId="12" xfId="0" applyNumberFormat="1" applyFont="1" applyFill="1" applyBorder="1" applyAlignment="1">
      <alignment horizontal="center"/>
    </xf>
    <xf numFmtId="0" fontId="2" fillId="0" borderId="0" xfId="52" applyFont="1">
      <alignment/>
      <protection/>
    </xf>
    <xf numFmtId="0" fontId="2" fillId="0" borderId="0" xfId="52" applyFont="1" applyAlignment="1">
      <alignment horizontal="center" wrapText="1"/>
      <protection/>
    </xf>
    <xf numFmtId="0" fontId="2" fillId="0" borderId="0" xfId="52" applyFont="1" applyAlignment="1">
      <alignment horizontal="center" wrapText="1"/>
      <protection/>
    </xf>
    <xf numFmtId="0" fontId="16" fillId="0" borderId="21" xfId="52" applyFont="1" applyFill="1" applyBorder="1" applyAlignment="1">
      <alignment horizontal="left" vertical="center"/>
      <protection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15" xfId="52" applyFont="1" applyFill="1" applyBorder="1" applyAlignment="1">
      <alignment horizontal="left" vertical="center"/>
      <protection/>
    </xf>
    <xf numFmtId="0" fontId="8" fillId="0" borderId="16" xfId="52" applyFont="1" applyFill="1" applyBorder="1" applyAlignment="1">
      <alignment horizontal="left" vertical="center"/>
      <protection/>
    </xf>
    <xf numFmtId="0" fontId="8" fillId="0" borderId="12" xfId="52" applyFont="1" applyFill="1" applyBorder="1" applyAlignment="1">
      <alignment horizontal="left" vertical="center"/>
      <protection/>
    </xf>
    <xf numFmtId="0" fontId="22" fillId="0" borderId="0" xfId="52" applyFont="1" applyAlignment="1">
      <alignment horizontal="center"/>
      <protection/>
    </xf>
    <xf numFmtId="0" fontId="12" fillId="0" borderId="15" xfId="52" applyFont="1" applyFill="1" applyBorder="1" applyAlignment="1">
      <alignment horizontal="left" vertical="center"/>
      <protection/>
    </xf>
    <xf numFmtId="0" fontId="12" fillId="0" borderId="24" xfId="52" applyFont="1" applyFill="1" applyBorder="1" applyAlignment="1">
      <alignment horizontal="left" vertical="center"/>
      <protection/>
    </xf>
    <xf numFmtId="0" fontId="12" fillId="0" borderId="27" xfId="52" applyFont="1" applyFill="1" applyBorder="1" applyAlignment="1">
      <alignment horizontal="left" vertical="center"/>
      <protection/>
    </xf>
    <xf numFmtId="0" fontId="12" fillId="0" borderId="16" xfId="52" applyFont="1" applyFill="1" applyBorder="1" applyAlignment="1">
      <alignment horizontal="left" vertical="center"/>
      <protection/>
    </xf>
    <xf numFmtId="0" fontId="12" fillId="0" borderId="12" xfId="52" applyFont="1" applyFill="1" applyBorder="1" applyAlignment="1">
      <alignment horizontal="left" vertical="center"/>
      <protection/>
    </xf>
    <xf numFmtId="1" fontId="22" fillId="0" borderId="28" xfId="52" applyNumberFormat="1" applyFont="1" applyBorder="1" applyAlignment="1">
      <alignment horizontal="center" vertical="center" wrapText="1"/>
      <protection/>
    </xf>
    <xf numFmtId="0" fontId="8" fillId="0" borderId="29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>
      <alignment horizontal="left" vertical="center"/>
      <protection/>
    </xf>
    <xf numFmtId="0" fontId="12" fillId="0" borderId="21" xfId="52" applyFont="1" applyFill="1" applyBorder="1" applyAlignment="1">
      <alignment vertical="center"/>
      <protection/>
    </xf>
    <xf numFmtId="0" fontId="0" fillId="0" borderId="27" xfId="0" applyBorder="1" applyAlignment="1">
      <alignment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5"/>
  <sheetViews>
    <sheetView tabSelected="1" zoomScale="200" zoomScaleNormal="200" zoomScalePageLayoutView="0" workbookViewId="0" topLeftCell="A4">
      <pane ySplit="885" topLeftCell="BM104" activePane="bottomLeft" state="split"/>
      <selection pane="topLeft" activeCell="H5" sqref="H1:H16384"/>
      <selection pane="bottomLeft" activeCell="A94" sqref="A94"/>
    </sheetView>
  </sheetViews>
  <sheetFormatPr defaultColWidth="13.00390625" defaultRowHeight="12.75"/>
  <cols>
    <col min="1" max="1" width="36.421875" style="1" customWidth="1"/>
    <col min="2" max="2" width="6.28125" style="67" customWidth="1"/>
    <col min="3" max="8" width="6.28125" style="2" customWidth="1"/>
    <col min="9" max="9" width="6.8515625" style="2" customWidth="1"/>
    <col min="10" max="10" width="8.00390625" style="3" customWidth="1"/>
    <col min="11" max="11" width="0" style="4" hidden="1" customWidth="1"/>
    <col min="12" max="13" width="0" style="5" hidden="1" customWidth="1"/>
    <col min="14" max="14" width="0" style="6" hidden="1" customWidth="1"/>
    <col min="15" max="16" width="0" style="7" hidden="1" customWidth="1"/>
    <col min="17" max="17" width="4.421875" style="6" customWidth="1"/>
    <col min="18" max="19" width="13.00390625" style="6" customWidth="1"/>
    <col min="20" max="20" width="14.8515625" style="6" customWidth="1"/>
    <col min="21" max="16384" width="13.00390625" style="6" customWidth="1"/>
  </cols>
  <sheetData>
    <row r="1" spans="1:10" ht="12.75">
      <c r="A1" s="154" t="s">
        <v>28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48.75" customHeight="1">
      <c r="A2" s="160" t="s">
        <v>145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6" s="13" customFormat="1" ht="74.25" customHeight="1">
      <c r="A3" s="137" t="s">
        <v>131</v>
      </c>
      <c r="B3" s="124" t="s">
        <v>0</v>
      </c>
      <c r="C3" s="125" t="s">
        <v>1</v>
      </c>
      <c r="D3" s="125" t="s">
        <v>2</v>
      </c>
      <c r="E3" s="126" t="s">
        <v>3</v>
      </c>
      <c r="F3" s="133" t="s">
        <v>4</v>
      </c>
      <c r="G3" s="127" t="s">
        <v>5</v>
      </c>
      <c r="H3" s="125" t="s">
        <v>6</v>
      </c>
      <c r="I3" s="126" t="s">
        <v>7</v>
      </c>
      <c r="J3" s="126" t="s">
        <v>8</v>
      </c>
      <c r="K3" s="11" t="s">
        <v>9</v>
      </c>
      <c r="L3" s="12" t="s">
        <v>10</v>
      </c>
      <c r="M3" s="12" t="s">
        <v>11</v>
      </c>
      <c r="O3" s="14" t="s">
        <v>12</v>
      </c>
      <c r="P3" s="14" t="s">
        <v>13</v>
      </c>
    </row>
    <row r="4" spans="1:16" s="13" customFormat="1" ht="12.75" customHeight="1">
      <c r="A4" s="161" t="s">
        <v>21</v>
      </c>
      <c r="B4" s="162"/>
      <c r="C4" s="162"/>
      <c r="D4" s="162"/>
      <c r="E4" s="162"/>
      <c r="F4" s="162"/>
      <c r="G4" s="162"/>
      <c r="H4" s="162"/>
      <c r="I4" s="162"/>
      <c r="J4" s="163"/>
      <c r="K4" s="11"/>
      <c r="L4" s="12"/>
      <c r="M4" s="12"/>
      <c r="O4" s="14"/>
      <c r="P4" s="14"/>
    </row>
    <row r="5" spans="1:16" s="24" customFormat="1" ht="12" customHeight="1">
      <c r="A5" s="56" t="s">
        <v>20</v>
      </c>
      <c r="B5" s="69">
        <v>4</v>
      </c>
      <c r="C5" s="16" t="s">
        <v>14</v>
      </c>
      <c r="D5" s="17">
        <f>E5+F5+G5+H5</f>
        <v>45</v>
      </c>
      <c r="E5" s="82">
        <v>15</v>
      </c>
      <c r="F5" s="83">
        <v>4</v>
      </c>
      <c r="G5" s="82">
        <v>26</v>
      </c>
      <c r="H5" s="17">
        <v>0</v>
      </c>
      <c r="I5" s="17">
        <f>ROUNDUP(E5/15,0)</f>
        <v>1</v>
      </c>
      <c r="J5" s="136">
        <f>ROUNDUP((F5+G5+H5)/15,0)</f>
        <v>2</v>
      </c>
      <c r="K5" s="20" t="str">
        <f aca="true" t="shared" si="0" ref="K5:K12">"#REF!/25"</f>
        <v>#REF!/25</v>
      </c>
      <c r="L5" s="21">
        <v>0</v>
      </c>
      <c r="M5" s="21">
        <f aca="true" t="shared" si="1" ref="M5:M14">IF(G5&gt;0,1,0)</f>
        <v>1</v>
      </c>
      <c r="N5" s="22" t="str">
        <f>"#REF!/E5"</f>
        <v>#REF!/E5</v>
      </c>
      <c r="O5" s="23">
        <v>3</v>
      </c>
      <c r="P5" s="23" t="str">
        <f>"#REF!-P5"</f>
        <v>#REF!-P5</v>
      </c>
    </row>
    <row r="6" spans="1:16" s="24" customFormat="1" ht="12" customHeight="1">
      <c r="A6" s="56" t="s">
        <v>29</v>
      </c>
      <c r="B6" s="69">
        <v>2</v>
      </c>
      <c r="C6" s="16" t="s">
        <v>14</v>
      </c>
      <c r="D6" s="17">
        <f aca="true" t="shared" si="2" ref="D6:D16">E6+F6+G6+H6</f>
        <v>30</v>
      </c>
      <c r="E6" s="59">
        <v>15</v>
      </c>
      <c r="F6" s="81">
        <v>5</v>
      </c>
      <c r="G6" s="59">
        <v>10</v>
      </c>
      <c r="H6" s="17">
        <v>0</v>
      </c>
      <c r="I6" s="17">
        <f aca="true" t="shared" si="3" ref="I6:I16">ROUNDUP(E6/15,0)</f>
        <v>1</v>
      </c>
      <c r="J6" s="136">
        <f aca="true" t="shared" si="4" ref="J6:J16">ROUNDUP((F6+G6+H6)/15,0)</f>
        <v>1</v>
      </c>
      <c r="K6" s="20" t="str">
        <f t="shared" si="0"/>
        <v>#REF!/25</v>
      </c>
      <c r="L6" s="21">
        <v>0</v>
      </c>
      <c r="M6" s="21">
        <f t="shared" si="1"/>
        <v>1</v>
      </c>
      <c r="N6" s="22" t="str">
        <f>"#REF!/E6"</f>
        <v>#REF!/E6</v>
      </c>
      <c r="O6" s="23">
        <v>2</v>
      </c>
      <c r="P6" s="23" t="str">
        <f>"#REF!-P6"</f>
        <v>#REF!-P6</v>
      </c>
    </row>
    <row r="7" spans="1:16" s="24" customFormat="1" ht="12" customHeight="1">
      <c r="A7" s="54" t="s">
        <v>30</v>
      </c>
      <c r="B7" s="69">
        <v>2</v>
      </c>
      <c r="C7" s="16" t="s">
        <v>14</v>
      </c>
      <c r="D7" s="17">
        <f t="shared" si="2"/>
        <v>30</v>
      </c>
      <c r="E7" s="59">
        <v>15</v>
      </c>
      <c r="F7" s="59">
        <v>5</v>
      </c>
      <c r="G7" s="59">
        <v>10</v>
      </c>
      <c r="H7" s="17">
        <v>0</v>
      </c>
      <c r="I7" s="17">
        <f t="shared" si="3"/>
        <v>1</v>
      </c>
      <c r="J7" s="136">
        <f t="shared" si="4"/>
        <v>1</v>
      </c>
      <c r="K7" s="20" t="str">
        <f t="shared" si="0"/>
        <v>#REF!/25</v>
      </c>
      <c r="L7" s="21">
        <v>0</v>
      </c>
      <c r="M7" s="21">
        <f t="shared" si="1"/>
        <v>1</v>
      </c>
      <c r="N7" s="22" t="str">
        <f>"#REF!/E7"</f>
        <v>#REF!/E7</v>
      </c>
      <c r="O7" s="23">
        <f>D7/25</f>
        <v>1.2</v>
      </c>
      <c r="P7" s="23" t="str">
        <f>"#REF!-P7"</f>
        <v>#REF!-P7</v>
      </c>
    </row>
    <row r="8" spans="1:16" s="24" customFormat="1" ht="12" customHeight="1">
      <c r="A8" s="54" t="s">
        <v>31</v>
      </c>
      <c r="B8" s="69">
        <v>2</v>
      </c>
      <c r="C8" s="16" t="s">
        <v>15</v>
      </c>
      <c r="D8" s="17">
        <f t="shared" si="2"/>
        <v>30</v>
      </c>
      <c r="E8" s="59">
        <v>15</v>
      </c>
      <c r="F8" s="59">
        <v>5</v>
      </c>
      <c r="G8" s="59">
        <v>10</v>
      </c>
      <c r="H8" s="17">
        <v>0</v>
      </c>
      <c r="I8" s="17">
        <f t="shared" si="3"/>
        <v>1</v>
      </c>
      <c r="J8" s="136">
        <f t="shared" si="4"/>
        <v>1</v>
      </c>
      <c r="K8" s="20" t="str">
        <f t="shared" si="0"/>
        <v>#REF!/25</v>
      </c>
      <c r="L8" s="21">
        <v>0</v>
      </c>
      <c r="M8" s="21">
        <f t="shared" si="1"/>
        <v>1</v>
      </c>
      <c r="N8" s="22" t="str">
        <f>"#REF!/E8"</f>
        <v>#REF!/E8</v>
      </c>
      <c r="O8" s="23">
        <v>0.6</v>
      </c>
      <c r="P8" s="23" t="str">
        <f>"#REF!-P8"</f>
        <v>#REF!-P8</v>
      </c>
    </row>
    <row r="9" spans="1:16" s="25" customFormat="1" ht="12" customHeight="1">
      <c r="A9" s="54" t="s">
        <v>32</v>
      </c>
      <c r="B9" s="70">
        <v>1</v>
      </c>
      <c r="C9" s="16" t="s">
        <v>15</v>
      </c>
      <c r="D9" s="17">
        <f t="shared" si="2"/>
        <v>15</v>
      </c>
      <c r="E9" s="59">
        <v>15</v>
      </c>
      <c r="F9" s="60">
        <v>0</v>
      </c>
      <c r="G9" s="60">
        <v>0</v>
      </c>
      <c r="H9" s="17">
        <v>0</v>
      </c>
      <c r="I9" s="17">
        <f t="shared" si="3"/>
        <v>1</v>
      </c>
      <c r="J9" s="136">
        <f t="shared" si="4"/>
        <v>0</v>
      </c>
      <c r="K9" s="20" t="str">
        <f t="shared" si="0"/>
        <v>#REF!/25</v>
      </c>
      <c r="L9" s="21">
        <v>0</v>
      </c>
      <c r="M9" s="21">
        <f t="shared" si="1"/>
        <v>0</v>
      </c>
      <c r="N9" s="22" t="str">
        <f>"#REF!/E9"</f>
        <v>#REF!/E9</v>
      </c>
      <c r="O9" s="23">
        <v>0.6</v>
      </c>
      <c r="P9" s="23" t="str">
        <f>"#REF!-P9"</f>
        <v>#REF!-P9</v>
      </c>
    </row>
    <row r="10" spans="1:16" s="24" customFormat="1" ht="12" customHeight="1">
      <c r="A10" s="54" t="s">
        <v>33</v>
      </c>
      <c r="B10" s="69">
        <v>2</v>
      </c>
      <c r="C10" s="16" t="s">
        <v>15</v>
      </c>
      <c r="D10" s="17">
        <f t="shared" si="2"/>
        <v>30</v>
      </c>
      <c r="E10" s="59">
        <v>30</v>
      </c>
      <c r="F10" s="60">
        <v>0</v>
      </c>
      <c r="G10" s="60">
        <v>0</v>
      </c>
      <c r="H10" s="17">
        <v>0</v>
      </c>
      <c r="I10" s="17">
        <f t="shared" si="3"/>
        <v>2</v>
      </c>
      <c r="J10" s="136">
        <f t="shared" si="4"/>
        <v>0</v>
      </c>
      <c r="K10" s="20" t="str">
        <f t="shared" si="0"/>
        <v>#REF!/25</v>
      </c>
      <c r="L10" s="26">
        <v>1</v>
      </c>
      <c r="M10" s="21">
        <f t="shared" si="1"/>
        <v>0</v>
      </c>
      <c r="N10" s="22" t="str">
        <f>"#REF!/E10"</f>
        <v>#REF!/E10</v>
      </c>
      <c r="O10" s="23">
        <f>D10/25</f>
        <v>1.2</v>
      </c>
      <c r="P10" s="23" t="str">
        <f>"#REF!-P10"</f>
        <v>#REF!-P10</v>
      </c>
    </row>
    <row r="11" spans="1:16" s="27" customFormat="1" ht="12" customHeight="1">
      <c r="A11" s="55" t="s">
        <v>125</v>
      </c>
      <c r="B11" s="71">
        <v>1</v>
      </c>
      <c r="C11" s="16" t="s">
        <v>15</v>
      </c>
      <c r="D11" s="17">
        <f t="shared" si="2"/>
        <v>15</v>
      </c>
      <c r="E11" s="59">
        <v>0</v>
      </c>
      <c r="F11" s="58">
        <v>0</v>
      </c>
      <c r="G11" s="58">
        <v>15</v>
      </c>
      <c r="H11" s="17">
        <v>0</v>
      </c>
      <c r="I11" s="17">
        <f t="shared" si="3"/>
        <v>0</v>
      </c>
      <c r="J11" s="136">
        <f t="shared" si="4"/>
        <v>1</v>
      </c>
      <c r="K11" s="20" t="str">
        <f t="shared" si="0"/>
        <v>#REF!/25</v>
      </c>
      <c r="L11" s="21">
        <v>0</v>
      </c>
      <c r="M11" s="21">
        <f t="shared" si="1"/>
        <v>1</v>
      </c>
      <c r="N11" s="22" t="str">
        <f>"#REF!/E11"</f>
        <v>#REF!/E11</v>
      </c>
      <c r="O11" s="23">
        <v>1</v>
      </c>
      <c r="P11" s="23" t="str">
        <f>"#REF!-P11"</f>
        <v>#REF!-P11</v>
      </c>
    </row>
    <row r="12" spans="1:16" s="24" customFormat="1" ht="12" customHeight="1">
      <c r="A12" s="54" t="s">
        <v>88</v>
      </c>
      <c r="B12" s="69">
        <v>5</v>
      </c>
      <c r="C12" s="15" t="s">
        <v>15</v>
      </c>
      <c r="D12" s="17">
        <f t="shared" si="2"/>
        <v>60</v>
      </c>
      <c r="E12" s="59">
        <v>30</v>
      </c>
      <c r="F12" s="59">
        <v>4</v>
      </c>
      <c r="G12" s="59">
        <v>26</v>
      </c>
      <c r="H12" s="18">
        <v>0</v>
      </c>
      <c r="I12" s="17">
        <f t="shared" si="3"/>
        <v>2</v>
      </c>
      <c r="J12" s="136">
        <f t="shared" si="4"/>
        <v>2</v>
      </c>
      <c r="K12" s="20" t="str">
        <f t="shared" si="0"/>
        <v>#REF!/25</v>
      </c>
      <c r="L12" s="26">
        <v>1</v>
      </c>
      <c r="M12" s="21">
        <f t="shared" si="1"/>
        <v>1</v>
      </c>
      <c r="N12" s="22" t="str">
        <f>"#REF!/E12"</f>
        <v>#REF!/E12</v>
      </c>
      <c r="O12" s="23">
        <f>D12/25</f>
        <v>2.4</v>
      </c>
      <c r="P12" s="23" t="str">
        <f>"#REF!-P12"</f>
        <v>#REF!-P12</v>
      </c>
    </row>
    <row r="13" spans="1:16" s="24" customFormat="1" ht="12" customHeight="1">
      <c r="A13" s="57" t="s">
        <v>120</v>
      </c>
      <c r="B13" s="71">
        <v>1</v>
      </c>
      <c r="C13" s="15" t="s">
        <v>15</v>
      </c>
      <c r="D13" s="17">
        <f t="shared" si="2"/>
        <v>30</v>
      </c>
      <c r="E13" s="84">
        <v>0</v>
      </c>
      <c r="F13" s="60">
        <v>30</v>
      </c>
      <c r="G13" s="60">
        <v>0</v>
      </c>
      <c r="H13" s="18">
        <v>0</v>
      </c>
      <c r="I13" s="17">
        <f t="shared" si="3"/>
        <v>0</v>
      </c>
      <c r="J13" s="136">
        <f t="shared" si="4"/>
        <v>2</v>
      </c>
      <c r="K13" s="20"/>
      <c r="L13" s="26"/>
      <c r="M13" s="21">
        <f t="shared" si="1"/>
        <v>0</v>
      </c>
      <c r="N13" s="22"/>
      <c r="O13" s="23"/>
      <c r="P13" s="23"/>
    </row>
    <row r="14" spans="1:16" s="24" customFormat="1" ht="12" customHeight="1">
      <c r="A14" s="57" t="s">
        <v>49</v>
      </c>
      <c r="B14" s="71">
        <v>6</v>
      </c>
      <c r="C14" s="15" t="s">
        <v>15</v>
      </c>
      <c r="D14" s="17">
        <f t="shared" si="2"/>
        <v>71</v>
      </c>
      <c r="E14" s="141">
        <v>30</v>
      </c>
      <c r="F14" s="142">
        <v>6</v>
      </c>
      <c r="G14" s="142">
        <v>35</v>
      </c>
      <c r="H14" s="18">
        <v>0</v>
      </c>
      <c r="I14" s="17">
        <f t="shared" si="3"/>
        <v>2</v>
      </c>
      <c r="J14" s="136">
        <f t="shared" si="4"/>
        <v>3</v>
      </c>
      <c r="K14" s="20"/>
      <c r="L14" s="26"/>
      <c r="M14" s="21">
        <f t="shared" si="1"/>
        <v>1</v>
      </c>
      <c r="N14" s="22"/>
      <c r="O14" s="23"/>
      <c r="P14" s="23"/>
    </row>
    <row r="15" spans="1:16" s="24" customFormat="1" ht="12" customHeight="1">
      <c r="A15" s="143" t="s">
        <v>122</v>
      </c>
      <c r="B15" s="144">
        <v>2</v>
      </c>
      <c r="C15" s="16" t="s">
        <v>14</v>
      </c>
      <c r="D15" s="17">
        <f t="shared" si="2"/>
        <v>30</v>
      </c>
      <c r="E15" s="17">
        <v>10</v>
      </c>
      <c r="F15" s="17">
        <v>5</v>
      </c>
      <c r="G15" s="17">
        <v>15</v>
      </c>
      <c r="H15" s="17">
        <v>0</v>
      </c>
      <c r="I15" s="17">
        <f t="shared" si="3"/>
        <v>1</v>
      </c>
      <c r="J15" s="18">
        <f t="shared" si="4"/>
        <v>2</v>
      </c>
      <c r="K15" s="20"/>
      <c r="L15" s="26"/>
      <c r="M15" s="21"/>
      <c r="N15" s="22"/>
      <c r="O15" s="23"/>
      <c r="P15" s="23"/>
    </row>
    <row r="16" spans="1:16" s="24" customFormat="1" ht="12" customHeight="1">
      <c r="A16" s="57" t="s">
        <v>50</v>
      </c>
      <c r="B16" s="71">
        <v>2</v>
      </c>
      <c r="C16" s="15" t="s">
        <v>15</v>
      </c>
      <c r="D16" s="17">
        <f t="shared" si="2"/>
        <v>30</v>
      </c>
      <c r="E16" s="81">
        <v>0</v>
      </c>
      <c r="F16" s="81">
        <v>0</v>
      </c>
      <c r="G16" s="81">
        <v>30</v>
      </c>
      <c r="H16" s="18">
        <v>0</v>
      </c>
      <c r="I16" s="17">
        <f t="shared" si="3"/>
        <v>0</v>
      </c>
      <c r="J16" s="136">
        <f t="shared" si="4"/>
        <v>2</v>
      </c>
      <c r="K16" s="20"/>
      <c r="L16" s="26"/>
      <c r="M16" s="21"/>
      <c r="N16" s="22"/>
      <c r="O16" s="23"/>
      <c r="P16" s="23"/>
    </row>
    <row r="17" spans="1:16" s="25" customFormat="1" ht="12" customHeight="1">
      <c r="A17" s="28" t="s">
        <v>16</v>
      </c>
      <c r="B17" s="64">
        <f>SUM(B5:B16)</f>
        <v>30</v>
      </c>
      <c r="C17" s="29">
        <f>COUNTIF(C5:C16,"e")</f>
        <v>4</v>
      </c>
      <c r="D17" s="64">
        <f aca="true" t="shared" si="5" ref="D17:I17">SUM(D5:D16)</f>
        <v>416</v>
      </c>
      <c r="E17" s="64">
        <f t="shared" si="5"/>
        <v>175</v>
      </c>
      <c r="F17" s="64">
        <f t="shared" si="5"/>
        <v>64</v>
      </c>
      <c r="G17" s="64">
        <f t="shared" si="5"/>
        <v>177</v>
      </c>
      <c r="H17" s="64">
        <f t="shared" si="5"/>
        <v>0</v>
      </c>
      <c r="I17" s="64">
        <f t="shared" si="5"/>
        <v>12</v>
      </c>
      <c r="J17" s="64">
        <f>SUM(J5:J16)</f>
        <v>17</v>
      </c>
      <c r="K17" s="31">
        <f>SUM(K5:K13)</f>
        <v>0</v>
      </c>
      <c r="L17" s="32"/>
      <c r="M17" s="21"/>
      <c r="N17" s="22"/>
      <c r="O17" s="23"/>
      <c r="P17" s="23"/>
    </row>
    <row r="18" spans="1:16" s="25" customFormat="1" ht="12" customHeight="1">
      <c r="A18" s="164" t="s">
        <v>22</v>
      </c>
      <c r="B18" s="149"/>
      <c r="C18" s="149"/>
      <c r="D18" s="149"/>
      <c r="E18" s="149"/>
      <c r="F18" s="149"/>
      <c r="G18" s="149"/>
      <c r="H18" s="149"/>
      <c r="I18" s="149"/>
      <c r="J18" s="165"/>
      <c r="K18" s="73"/>
      <c r="L18" s="32"/>
      <c r="M18" s="21"/>
      <c r="N18" s="22"/>
      <c r="O18" s="23"/>
      <c r="P18" s="23"/>
    </row>
    <row r="19" spans="1:16" s="25" customFormat="1" ht="12" customHeight="1">
      <c r="A19" s="62" t="s">
        <v>124</v>
      </c>
      <c r="B19" s="79">
        <v>1</v>
      </c>
      <c r="C19" s="16" t="s">
        <v>15</v>
      </c>
      <c r="D19" s="17">
        <f>E19+F19+G19+H19</f>
        <v>20</v>
      </c>
      <c r="E19" s="17">
        <v>0</v>
      </c>
      <c r="F19" s="17">
        <v>0</v>
      </c>
      <c r="G19" s="19">
        <v>20</v>
      </c>
      <c r="H19" s="17">
        <v>0</v>
      </c>
      <c r="I19" s="17">
        <f>ROUNDUP(E19/15,0)</f>
        <v>0</v>
      </c>
      <c r="J19" s="18">
        <f>ROUNDUP((F19+G19+H19)/15,0)</f>
        <v>2</v>
      </c>
      <c r="K19" s="20" t="str">
        <f aca="true" t="shared" si="6" ref="K19:K24">"#REF!/25"</f>
        <v>#REF!/25</v>
      </c>
      <c r="L19" s="32">
        <v>0</v>
      </c>
      <c r="M19" s="21">
        <f aca="true" t="shared" si="7" ref="M19:M24">IF(G19&gt;0,1,0)</f>
        <v>1</v>
      </c>
      <c r="N19" s="22" t="str">
        <f>"#REF!/E17"</f>
        <v>#REF!/E17</v>
      </c>
      <c r="O19" s="23">
        <v>4.2</v>
      </c>
      <c r="P19" s="23" t="str">
        <f>"#REF!-P17"</f>
        <v>#REF!-P17</v>
      </c>
    </row>
    <row r="20" spans="1:16" s="25" customFormat="1" ht="12" customHeight="1">
      <c r="A20" s="62" t="s">
        <v>34</v>
      </c>
      <c r="B20" s="79">
        <v>2</v>
      </c>
      <c r="C20" s="16" t="s">
        <v>14</v>
      </c>
      <c r="D20" s="17">
        <f aca="true" t="shared" si="8" ref="D20:D31">E20+F20+G20+H20</f>
        <v>30</v>
      </c>
      <c r="E20" s="17">
        <v>15</v>
      </c>
      <c r="F20" s="17">
        <v>5</v>
      </c>
      <c r="G20" s="19">
        <v>10</v>
      </c>
      <c r="H20" s="17">
        <v>0</v>
      </c>
      <c r="I20" s="17">
        <f aca="true" t="shared" si="9" ref="I20:I31">ROUNDUP(E20/15,0)</f>
        <v>1</v>
      </c>
      <c r="J20" s="18">
        <f aca="true" t="shared" si="10" ref="J20:J31">ROUNDUP((F20+G20+H20)/15,0)</f>
        <v>1</v>
      </c>
      <c r="K20" s="20" t="str">
        <f t="shared" si="6"/>
        <v>#REF!/25</v>
      </c>
      <c r="L20" s="32">
        <v>0</v>
      </c>
      <c r="M20" s="21">
        <f t="shared" si="7"/>
        <v>1</v>
      </c>
      <c r="N20" s="22" t="str">
        <f>"#REF!/E18"</f>
        <v>#REF!/E18</v>
      </c>
      <c r="O20" s="23">
        <v>4</v>
      </c>
      <c r="P20" s="23" t="str">
        <f>"#REF!-P18"</f>
        <v>#REF!-P18</v>
      </c>
    </row>
    <row r="21" spans="1:16" s="33" customFormat="1" ht="12" customHeight="1">
      <c r="A21" s="61" t="s">
        <v>89</v>
      </c>
      <c r="B21" s="79">
        <v>4</v>
      </c>
      <c r="C21" s="16" t="s">
        <v>14</v>
      </c>
      <c r="D21" s="17">
        <f t="shared" si="8"/>
        <v>60</v>
      </c>
      <c r="E21" s="17">
        <v>30</v>
      </c>
      <c r="F21" s="17">
        <v>4</v>
      </c>
      <c r="G21" s="19">
        <v>26</v>
      </c>
      <c r="H21" s="17">
        <v>0</v>
      </c>
      <c r="I21" s="17">
        <f t="shared" si="9"/>
        <v>2</v>
      </c>
      <c r="J21" s="18">
        <f t="shared" si="10"/>
        <v>2</v>
      </c>
      <c r="K21" s="20" t="str">
        <f t="shared" si="6"/>
        <v>#REF!/25</v>
      </c>
      <c r="L21" s="21">
        <v>0</v>
      </c>
      <c r="M21" s="21">
        <f t="shared" si="7"/>
        <v>1</v>
      </c>
      <c r="N21" s="22" t="str">
        <f>"#REF!/E19"</f>
        <v>#REF!/E19</v>
      </c>
      <c r="O21" s="23">
        <v>4</v>
      </c>
      <c r="P21" s="23" t="str">
        <f>"#REF!-P19"</f>
        <v>#REF!-P19</v>
      </c>
    </row>
    <row r="22" spans="1:16" s="27" customFormat="1" ht="12" customHeight="1">
      <c r="A22" s="61" t="s">
        <v>35</v>
      </c>
      <c r="B22" s="79">
        <v>2</v>
      </c>
      <c r="C22" s="15" t="s">
        <v>14</v>
      </c>
      <c r="D22" s="17">
        <f t="shared" si="8"/>
        <v>30</v>
      </c>
      <c r="E22" s="18">
        <v>15</v>
      </c>
      <c r="F22" s="18">
        <v>5</v>
      </c>
      <c r="G22" s="34">
        <v>10</v>
      </c>
      <c r="H22" s="18">
        <v>0</v>
      </c>
      <c r="I22" s="17">
        <f t="shared" si="9"/>
        <v>1</v>
      </c>
      <c r="J22" s="18">
        <f t="shared" si="10"/>
        <v>1</v>
      </c>
      <c r="K22" s="20" t="str">
        <f t="shared" si="6"/>
        <v>#REF!/25</v>
      </c>
      <c r="L22" s="21">
        <v>0</v>
      </c>
      <c r="M22" s="21">
        <f t="shared" si="7"/>
        <v>1</v>
      </c>
      <c r="N22" s="22" t="str">
        <f>"#REF!/E20"</f>
        <v>#REF!/E20</v>
      </c>
      <c r="O22" s="23">
        <f>D22/25</f>
        <v>1.2</v>
      </c>
      <c r="P22" s="23" t="str">
        <f>"#REF!-P20"</f>
        <v>#REF!-P20</v>
      </c>
    </row>
    <row r="23" spans="1:16" s="25" customFormat="1" ht="12" customHeight="1">
      <c r="A23" s="80" t="s">
        <v>36</v>
      </c>
      <c r="B23" s="79">
        <v>1</v>
      </c>
      <c r="C23" s="15" t="s">
        <v>15</v>
      </c>
      <c r="D23" s="17">
        <f t="shared" si="8"/>
        <v>15</v>
      </c>
      <c r="E23" s="17">
        <v>15</v>
      </c>
      <c r="F23" s="17">
        <v>0</v>
      </c>
      <c r="G23" s="19">
        <v>0</v>
      </c>
      <c r="H23" s="17">
        <v>0</v>
      </c>
      <c r="I23" s="17">
        <f t="shared" si="9"/>
        <v>1</v>
      </c>
      <c r="J23" s="18">
        <f t="shared" si="10"/>
        <v>0</v>
      </c>
      <c r="K23" s="20" t="str">
        <f t="shared" si="6"/>
        <v>#REF!/25</v>
      </c>
      <c r="L23" s="32">
        <v>0</v>
      </c>
      <c r="M23" s="21">
        <f t="shared" si="7"/>
        <v>0</v>
      </c>
      <c r="N23" s="22" t="str">
        <f>"#REF!/E21"</f>
        <v>#REF!/E21</v>
      </c>
      <c r="O23" s="23">
        <f>D23/25</f>
        <v>0.6</v>
      </c>
      <c r="P23" s="23" t="str">
        <f>"#REF!-P21"</f>
        <v>#REF!-P21</v>
      </c>
    </row>
    <row r="24" spans="1:16" s="27" customFormat="1" ht="12" customHeight="1">
      <c r="A24" s="61" t="s">
        <v>37</v>
      </c>
      <c r="B24" s="79">
        <v>2</v>
      </c>
      <c r="C24" s="16" t="s">
        <v>15</v>
      </c>
      <c r="D24" s="17">
        <f t="shared" si="8"/>
        <v>30</v>
      </c>
      <c r="E24" s="17">
        <v>15</v>
      </c>
      <c r="F24" s="17">
        <v>5</v>
      </c>
      <c r="G24" s="17">
        <v>10</v>
      </c>
      <c r="H24" s="17">
        <v>0</v>
      </c>
      <c r="I24" s="17">
        <f t="shared" si="9"/>
        <v>1</v>
      </c>
      <c r="J24" s="18">
        <f t="shared" si="10"/>
        <v>1</v>
      </c>
      <c r="K24" s="20" t="str">
        <f t="shared" si="6"/>
        <v>#REF!/25</v>
      </c>
      <c r="L24" s="26">
        <v>1</v>
      </c>
      <c r="M24" s="21">
        <f t="shared" si="7"/>
        <v>1</v>
      </c>
      <c r="N24" s="35" t="str">
        <f>"#REF!/E23"</f>
        <v>#REF!/E23</v>
      </c>
      <c r="O24" s="23">
        <f>D24/25</f>
        <v>1.2</v>
      </c>
      <c r="P24" s="23" t="str">
        <f>"#REF!-P23"</f>
        <v>#REF!-P23</v>
      </c>
    </row>
    <row r="25" spans="1:16" s="27" customFormat="1" ht="12" customHeight="1">
      <c r="A25" s="62" t="s">
        <v>38</v>
      </c>
      <c r="B25" s="79">
        <v>1</v>
      </c>
      <c r="C25" s="16" t="s">
        <v>15</v>
      </c>
      <c r="D25" s="17">
        <f t="shared" si="8"/>
        <v>15</v>
      </c>
      <c r="E25" s="17">
        <v>15</v>
      </c>
      <c r="F25" s="17">
        <v>0</v>
      </c>
      <c r="G25" s="17">
        <v>0</v>
      </c>
      <c r="H25" s="17">
        <v>0</v>
      </c>
      <c r="I25" s="17">
        <f t="shared" si="9"/>
        <v>1</v>
      </c>
      <c r="J25" s="18">
        <f t="shared" si="10"/>
        <v>0</v>
      </c>
      <c r="K25" s="20"/>
      <c r="L25" s="26"/>
      <c r="M25" s="21"/>
      <c r="N25" s="35"/>
      <c r="O25" s="23"/>
      <c r="P25" s="23"/>
    </row>
    <row r="26" spans="1:16" s="27" customFormat="1" ht="12" customHeight="1">
      <c r="A26" s="61" t="s">
        <v>39</v>
      </c>
      <c r="B26" s="79">
        <v>1</v>
      </c>
      <c r="C26" s="16" t="s">
        <v>15</v>
      </c>
      <c r="D26" s="17">
        <f t="shared" si="8"/>
        <v>15</v>
      </c>
      <c r="E26" s="17">
        <v>15</v>
      </c>
      <c r="F26" s="17">
        <v>0</v>
      </c>
      <c r="G26" s="17">
        <v>0</v>
      </c>
      <c r="H26" s="17">
        <v>0</v>
      </c>
      <c r="I26" s="17">
        <f t="shared" si="9"/>
        <v>1</v>
      </c>
      <c r="J26" s="18">
        <f t="shared" si="10"/>
        <v>0</v>
      </c>
      <c r="K26" s="20"/>
      <c r="L26" s="26"/>
      <c r="M26" s="21"/>
      <c r="N26" s="35"/>
      <c r="O26" s="23"/>
      <c r="P26" s="23"/>
    </row>
    <row r="27" spans="1:16" s="25" customFormat="1" ht="12" customHeight="1">
      <c r="A27" s="61" t="s">
        <v>40</v>
      </c>
      <c r="B27" s="79">
        <v>2</v>
      </c>
      <c r="C27" s="16" t="s">
        <v>15</v>
      </c>
      <c r="D27" s="17">
        <f t="shared" si="8"/>
        <v>30</v>
      </c>
      <c r="E27" s="17">
        <v>30</v>
      </c>
      <c r="F27" s="17">
        <v>0</v>
      </c>
      <c r="G27" s="17">
        <v>0</v>
      </c>
      <c r="H27" s="17">
        <v>0</v>
      </c>
      <c r="I27" s="17">
        <f t="shared" si="9"/>
        <v>2</v>
      </c>
      <c r="J27" s="18">
        <f t="shared" si="10"/>
        <v>0</v>
      </c>
      <c r="K27" s="20" t="str">
        <f>"#REF!/25"</f>
        <v>#REF!/25</v>
      </c>
      <c r="L27" s="32">
        <v>0</v>
      </c>
      <c r="M27" s="21">
        <f>IF(G27&gt;0,1,0)</f>
        <v>0</v>
      </c>
      <c r="N27" s="22" t="str">
        <f>"#REF!/E25"</f>
        <v>#REF!/E25</v>
      </c>
      <c r="O27" s="23">
        <v>1</v>
      </c>
      <c r="P27" s="23" t="str">
        <f>"#REF!-P25"</f>
        <v>#REF!-P25</v>
      </c>
    </row>
    <row r="28" spans="1:16" s="25" customFormat="1" ht="12" customHeight="1">
      <c r="A28" s="61" t="s">
        <v>121</v>
      </c>
      <c r="B28" s="79">
        <v>1</v>
      </c>
      <c r="C28" s="16" t="s">
        <v>15</v>
      </c>
      <c r="D28" s="17">
        <f t="shared" si="8"/>
        <v>30</v>
      </c>
      <c r="E28" s="17">
        <v>0</v>
      </c>
      <c r="F28" s="17">
        <v>30</v>
      </c>
      <c r="G28" s="17">
        <v>0</v>
      </c>
      <c r="H28" s="17">
        <v>0</v>
      </c>
      <c r="I28" s="17">
        <f t="shared" si="9"/>
        <v>0</v>
      </c>
      <c r="J28" s="18">
        <f t="shared" si="10"/>
        <v>2</v>
      </c>
      <c r="K28" s="20"/>
      <c r="L28" s="32"/>
      <c r="M28" s="21"/>
      <c r="N28" s="22"/>
      <c r="O28" s="23"/>
      <c r="P28" s="23"/>
    </row>
    <row r="29" spans="1:16" s="25" customFormat="1" ht="12" customHeight="1">
      <c r="A29" s="61" t="s">
        <v>51</v>
      </c>
      <c r="B29" s="79">
        <v>6</v>
      </c>
      <c r="C29" s="16" t="s">
        <v>15</v>
      </c>
      <c r="D29" s="17">
        <f t="shared" si="8"/>
        <v>71</v>
      </c>
      <c r="E29" s="17">
        <v>30</v>
      </c>
      <c r="F29" s="17">
        <v>6</v>
      </c>
      <c r="G29" s="17">
        <v>35</v>
      </c>
      <c r="H29" s="17">
        <v>0</v>
      </c>
      <c r="I29" s="17">
        <f t="shared" si="9"/>
        <v>2</v>
      </c>
      <c r="J29" s="18">
        <f t="shared" si="10"/>
        <v>3</v>
      </c>
      <c r="K29" s="20"/>
      <c r="L29" s="32"/>
      <c r="M29" s="21"/>
      <c r="N29" s="22"/>
      <c r="O29" s="23"/>
      <c r="P29" s="23"/>
    </row>
    <row r="30" spans="1:16" s="25" customFormat="1" ht="12" customHeight="1">
      <c r="A30" s="61" t="s">
        <v>90</v>
      </c>
      <c r="B30" s="79">
        <v>5</v>
      </c>
      <c r="C30" s="16" t="s">
        <v>15</v>
      </c>
      <c r="D30" s="17">
        <f t="shared" si="8"/>
        <v>75</v>
      </c>
      <c r="E30" s="17">
        <v>30</v>
      </c>
      <c r="F30" s="17">
        <v>6</v>
      </c>
      <c r="G30" s="17">
        <v>39</v>
      </c>
      <c r="H30" s="17">
        <v>0</v>
      </c>
      <c r="I30" s="17">
        <f t="shared" si="9"/>
        <v>2</v>
      </c>
      <c r="J30" s="18">
        <f t="shared" si="10"/>
        <v>3</v>
      </c>
      <c r="K30" s="20"/>
      <c r="L30" s="32"/>
      <c r="M30" s="21"/>
      <c r="N30" s="22"/>
      <c r="O30" s="23"/>
      <c r="P30" s="23"/>
    </row>
    <row r="31" spans="1:16" s="25" customFormat="1" ht="12" customHeight="1">
      <c r="A31" s="61" t="s">
        <v>52</v>
      </c>
      <c r="B31" s="79">
        <v>2</v>
      </c>
      <c r="C31" s="16" t="s">
        <v>15</v>
      </c>
      <c r="D31" s="17">
        <f t="shared" si="8"/>
        <v>30</v>
      </c>
      <c r="E31" s="17">
        <v>0</v>
      </c>
      <c r="F31" s="17">
        <v>0</v>
      </c>
      <c r="G31" s="17">
        <v>30</v>
      </c>
      <c r="H31" s="17">
        <v>0</v>
      </c>
      <c r="I31" s="17">
        <f t="shared" si="9"/>
        <v>0</v>
      </c>
      <c r="J31" s="18">
        <f t="shared" si="10"/>
        <v>2</v>
      </c>
      <c r="K31" s="20"/>
      <c r="L31" s="32"/>
      <c r="M31" s="21"/>
      <c r="N31" s="22"/>
      <c r="O31" s="23"/>
      <c r="P31" s="23"/>
    </row>
    <row r="32" spans="1:16" s="24" customFormat="1" ht="12" customHeight="1">
      <c r="A32" s="108" t="s">
        <v>16</v>
      </c>
      <c r="B32" s="106">
        <f>SUM(B19:B31)</f>
        <v>30</v>
      </c>
      <c r="C32" s="29">
        <f>COUNTIF(C19:C31,"e")</f>
        <v>3</v>
      </c>
      <c r="D32" s="106">
        <f aca="true" t="shared" si="11" ref="D32:J32">SUM(D19:D31)</f>
        <v>451</v>
      </c>
      <c r="E32" s="106">
        <f t="shared" si="11"/>
        <v>210</v>
      </c>
      <c r="F32" s="106">
        <f t="shared" si="11"/>
        <v>61</v>
      </c>
      <c r="G32" s="106">
        <f t="shared" si="11"/>
        <v>180</v>
      </c>
      <c r="H32" s="106">
        <f t="shared" si="11"/>
        <v>0</v>
      </c>
      <c r="I32" s="106">
        <f t="shared" si="11"/>
        <v>14</v>
      </c>
      <c r="J32" s="106">
        <f t="shared" si="11"/>
        <v>17</v>
      </c>
      <c r="K32" s="36">
        <f>SUM(K19:K27)</f>
        <v>0</v>
      </c>
      <c r="L32" s="21"/>
      <c r="M32" s="21"/>
      <c r="N32" s="22"/>
      <c r="O32" s="23"/>
      <c r="P32" s="23"/>
    </row>
    <row r="33" spans="1:16" s="24" customFormat="1" ht="12" customHeight="1">
      <c r="A33" s="107" t="s">
        <v>23</v>
      </c>
      <c r="B33" s="75"/>
      <c r="C33" s="75"/>
      <c r="D33" s="75"/>
      <c r="E33" s="75"/>
      <c r="F33" s="75"/>
      <c r="G33" s="75"/>
      <c r="H33" s="75"/>
      <c r="I33" s="75"/>
      <c r="J33" s="76"/>
      <c r="K33" s="36"/>
      <c r="L33" s="21"/>
      <c r="M33" s="21"/>
      <c r="N33" s="22"/>
      <c r="O33" s="23"/>
      <c r="P33" s="23"/>
    </row>
    <row r="34" spans="1:16" s="24" customFormat="1" ht="12" customHeight="1">
      <c r="A34" s="56" t="s">
        <v>53</v>
      </c>
      <c r="B34" s="63">
        <v>5</v>
      </c>
      <c r="C34" s="15" t="s">
        <v>14</v>
      </c>
      <c r="D34" s="17">
        <f>E34+F34+G34+H34</f>
        <v>68</v>
      </c>
      <c r="E34" s="17">
        <v>30</v>
      </c>
      <c r="F34" s="17">
        <v>5</v>
      </c>
      <c r="G34" s="19">
        <v>33</v>
      </c>
      <c r="H34" s="17">
        <v>0</v>
      </c>
      <c r="I34" s="17">
        <f>ROUNDUP(E34/15,0)</f>
        <v>2</v>
      </c>
      <c r="J34" s="18">
        <f>ROUNDUP((F34+G34+H34)/15,0)</f>
        <v>3</v>
      </c>
      <c r="K34" s="20" t="str">
        <f aca="true" t="shared" si="12" ref="K34:K40">"#REF!/25"</f>
        <v>#REF!/25</v>
      </c>
      <c r="L34" s="21">
        <v>0</v>
      </c>
      <c r="M34" s="21">
        <f aca="true" t="shared" si="13" ref="M34:M40">IF(G34&gt;0,1,0)</f>
        <v>1</v>
      </c>
      <c r="N34" s="22" t="str">
        <f>"#REF!/E27"</f>
        <v>#REF!/E27</v>
      </c>
      <c r="O34" s="23">
        <v>2.6</v>
      </c>
      <c r="P34" s="23" t="str">
        <f>"#REF!-P27"</f>
        <v>#REF!-P27</v>
      </c>
    </row>
    <row r="35" spans="1:16" s="24" customFormat="1" ht="12" customHeight="1">
      <c r="A35" s="54" t="s">
        <v>91</v>
      </c>
      <c r="B35" s="63">
        <v>6</v>
      </c>
      <c r="C35" s="15" t="s">
        <v>14</v>
      </c>
      <c r="D35" s="17">
        <f aca="true" t="shared" si="14" ref="D35:D43">E35+F35+G35+H35</f>
        <v>75</v>
      </c>
      <c r="E35" s="18">
        <v>30</v>
      </c>
      <c r="F35" s="18">
        <v>6</v>
      </c>
      <c r="G35" s="34">
        <v>39</v>
      </c>
      <c r="H35" s="18">
        <v>0</v>
      </c>
      <c r="I35" s="17">
        <f aca="true" t="shared" si="15" ref="I35:I42">ROUNDUP(E35/15,0)</f>
        <v>2</v>
      </c>
      <c r="J35" s="18">
        <f aca="true" t="shared" si="16" ref="J35:J43">ROUNDUP((F35+G35+H35)/15,0)</f>
        <v>3</v>
      </c>
      <c r="K35" s="20" t="str">
        <f t="shared" si="12"/>
        <v>#REF!/25</v>
      </c>
      <c r="L35" s="21">
        <v>0</v>
      </c>
      <c r="M35" s="21">
        <f t="shared" si="13"/>
        <v>1</v>
      </c>
      <c r="N35" s="22" t="str">
        <f>"#REF!/E28"</f>
        <v>#REF!/E28</v>
      </c>
      <c r="O35" s="23">
        <v>2.5</v>
      </c>
      <c r="P35" s="23" t="str">
        <f>"#REF!-P28"</f>
        <v>#REF!-P28</v>
      </c>
    </row>
    <row r="36" spans="1:16" s="24" customFormat="1" ht="12" customHeight="1">
      <c r="A36" s="54" t="s">
        <v>41</v>
      </c>
      <c r="B36" s="63">
        <v>3</v>
      </c>
      <c r="C36" s="16" t="s">
        <v>14</v>
      </c>
      <c r="D36" s="17">
        <f t="shared" si="14"/>
        <v>45</v>
      </c>
      <c r="E36" s="17">
        <v>15</v>
      </c>
      <c r="F36" s="17">
        <v>10</v>
      </c>
      <c r="G36" s="19">
        <v>20</v>
      </c>
      <c r="H36" s="17">
        <v>0</v>
      </c>
      <c r="I36" s="17">
        <f t="shared" si="15"/>
        <v>1</v>
      </c>
      <c r="J36" s="18">
        <f t="shared" si="16"/>
        <v>2</v>
      </c>
      <c r="K36" s="20" t="str">
        <f t="shared" si="12"/>
        <v>#REF!/25</v>
      </c>
      <c r="L36" s="21">
        <v>0</v>
      </c>
      <c r="M36" s="21">
        <f t="shared" si="13"/>
        <v>1</v>
      </c>
      <c r="N36" s="22" t="str">
        <f>"#REF!/E29"</f>
        <v>#REF!/E29</v>
      </c>
      <c r="O36" s="23">
        <v>2.6</v>
      </c>
      <c r="P36" s="23" t="str">
        <f>"#REF!-P29"</f>
        <v>#REF!-P29</v>
      </c>
    </row>
    <row r="37" spans="1:16" s="24" customFormat="1" ht="12" customHeight="1">
      <c r="A37" s="54" t="s">
        <v>42</v>
      </c>
      <c r="B37" s="63">
        <v>2</v>
      </c>
      <c r="C37" s="16" t="s">
        <v>15</v>
      </c>
      <c r="D37" s="17">
        <f t="shared" si="14"/>
        <v>30</v>
      </c>
      <c r="E37" s="18">
        <v>15</v>
      </c>
      <c r="F37" s="17">
        <v>5</v>
      </c>
      <c r="G37" s="19">
        <v>10</v>
      </c>
      <c r="H37" s="17">
        <v>0</v>
      </c>
      <c r="I37" s="17">
        <f t="shared" si="15"/>
        <v>1</v>
      </c>
      <c r="J37" s="18">
        <f t="shared" si="16"/>
        <v>1</v>
      </c>
      <c r="K37" s="20" t="str">
        <f t="shared" si="12"/>
        <v>#REF!/25</v>
      </c>
      <c r="L37" s="21">
        <v>0</v>
      </c>
      <c r="M37" s="21">
        <f t="shared" si="13"/>
        <v>1</v>
      </c>
      <c r="N37" s="22" t="str">
        <f>"#REF!/E30"</f>
        <v>#REF!/E30</v>
      </c>
      <c r="O37" s="23">
        <v>2.5</v>
      </c>
      <c r="P37" s="23" t="str">
        <f>"#REF!-P30"</f>
        <v>#REF!-P30</v>
      </c>
    </row>
    <row r="38" spans="1:16" s="24" customFormat="1" ht="12" customHeight="1">
      <c r="A38" s="54" t="s">
        <v>43</v>
      </c>
      <c r="B38" s="63">
        <v>1</v>
      </c>
      <c r="C38" s="16" t="s">
        <v>15</v>
      </c>
      <c r="D38" s="17">
        <f t="shared" si="14"/>
        <v>15</v>
      </c>
      <c r="E38" s="18">
        <v>15</v>
      </c>
      <c r="F38" s="17">
        <v>0</v>
      </c>
      <c r="G38" s="17">
        <v>0</v>
      </c>
      <c r="H38" s="17">
        <v>0</v>
      </c>
      <c r="I38" s="17">
        <f>ROUNDUP(E38/15,0)</f>
        <v>1</v>
      </c>
      <c r="J38" s="18">
        <f t="shared" si="16"/>
        <v>0</v>
      </c>
      <c r="K38" s="20" t="str">
        <f t="shared" si="12"/>
        <v>#REF!/25</v>
      </c>
      <c r="L38" s="21">
        <v>0</v>
      </c>
      <c r="M38" s="21">
        <f t="shared" si="13"/>
        <v>0</v>
      </c>
      <c r="N38" s="22" t="str">
        <f>"#REF!/E31"</f>
        <v>#REF!/E31</v>
      </c>
      <c r="O38" s="23">
        <v>2.2</v>
      </c>
      <c r="P38" s="23" t="str">
        <f>"#REF!-P31"</f>
        <v>#REF!-P31</v>
      </c>
    </row>
    <row r="39" spans="1:16" s="24" customFormat="1" ht="12" customHeight="1">
      <c r="A39" s="54" t="s">
        <v>44</v>
      </c>
      <c r="B39" s="63">
        <v>4</v>
      </c>
      <c r="C39" s="15" t="s">
        <v>14</v>
      </c>
      <c r="D39" s="17">
        <f t="shared" si="14"/>
        <v>60</v>
      </c>
      <c r="E39" s="18">
        <v>30</v>
      </c>
      <c r="F39" s="18">
        <v>10</v>
      </c>
      <c r="G39" s="34">
        <v>20</v>
      </c>
      <c r="H39" s="18">
        <v>0</v>
      </c>
      <c r="I39" s="18">
        <f t="shared" si="15"/>
        <v>2</v>
      </c>
      <c r="J39" s="18">
        <f t="shared" si="16"/>
        <v>2</v>
      </c>
      <c r="K39" s="20" t="str">
        <f t="shared" si="12"/>
        <v>#REF!/25</v>
      </c>
      <c r="L39" s="21">
        <v>0</v>
      </c>
      <c r="M39" s="21">
        <f t="shared" si="13"/>
        <v>1</v>
      </c>
      <c r="N39" s="22" t="str">
        <f>"#REF!/E32"</f>
        <v>#REF!/E32</v>
      </c>
      <c r="O39" s="23">
        <f>D39/25</f>
        <v>2.4</v>
      </c>
      <c r="P39" s="23" t="str">
        <f>"#REF!-P32"</f>
        <v>#REF!-P32</v>
      </c>
    </row>
    <row r="40" spans="1:16" s="24" customFormat="1" ht="12" customHeight="1">
      <c r="A40" s="56" t="s">
        <v>107</v>
      </c>
      <c r="B40" s="63">
        <v>1</v>
      </c>
      <c r="C40" s="15" t="s">
        <v>15</v>
      </c>
      <c r="D40" s="17">
        <f t="shared" si="14"/>
        <v>15</v>
      </c>
      <c r="E40" s="15">
        <v>0</v>
      </c>
      <c r="F40" s="15">
        <v>2</v>
      </c>
      <c r="G40" s="15">
        <v>13</v>
      </c>
      <c r="H40" s="37">
        <v>0</v>
      </c>
      <c r="I40" s="18">
        <f t="shared" si="15"/>
        <v>0</v>
      </c>
      <c r="J40" s="18">
        <f t="shared" si="16"/>
        <v>1</v>
      </c>
      <c r="K40" s="20" t="str">
        <f t="shared" si="12"/>
        <v>#REF!/25</v>
      </c>
      <c r="L40" s="26">
        <v>1</v>
      </c>
      <c r="M40" s="21">
        <f t="shared" si="13"/>
        <v>1</v>
      </c>
      <c r="N40" s="35" t="str">
        <f>"#REF!/E33"</f>
        <v>#REF!/E33</v>
      </c>
      <c r="O40" s="23">
        <f>D40/25</f>
        <v>0.6</v>
      </c>
      <c r="P40" s="23" t="str">
        <f>"#REF!-P33"</f>
        <v>#REF!-P33</v>
      </c>
    </row>
    <row r="41" spans="1:16" s="24" customFormat="1" ht="12" customHeight="1">
      <c r="A41" s="56" t="s">
        <v>110</v>
      </c>
      <c r="B41" s="63">
        <v>1</v>
      </c>
      <c r="C41" s="15" t="s">
        <v>15</v>
      </c>
      <c r="D41" s="17">
        <f t="shared" si="14"/>
        <v>15</v>
      </c>
      <c r="E41" s="15">
        <v>0</v>
      </c>
      <c r="F41" s="15">
        <v>2</v>
      </c>
      <c r="G41" s="15">
        <v>13</v>
      </c>
      <c r="H41" s="37">
        <v>0</v>
      </c>
      <c r="I41" s="18">
        <f t="shared" si="15"/>
        <v>0</v>
      </c>
      <c r="J41" s="18">
        <f t="shared" si="16"/>
        <v>1</v>
      </c>
      <c r="K41" s="20"/>
      <c r="L41" s="26"/>
      <c r="M41" s="21"/>
      <c r="N41" s="35"/>
      <c r="O41" s="23"/>
      <c r="P41" s="23"/>
    </row>
    <row r="42" spans="1:16" s="24" customFormat="1" ht="12" customHeight="1">
      <c r="A42" s="56" t="s">
        <v>54</v>
      </c>
      <c r="B42" s="63">
        <v>2</v>
      </c>
      <c r="C42" s="16" t="s">
        <v>15</v>
      </c>
      <c r="D42" s="17">
        <f t="shared" si="14"/>
        <v>30</v>
      </c>
      <c r="E42" s="17">
        <v>0</v>
      </c>
      <c r="F42" s="17">
        <v>0</v>
      </c>
      <c r="G42" s="17">
        <v>30</v>
      </c>
      <c r="H42" s="17">
        <v>0</v>
      </c>
      <c r="I42" s="18">
        <f t="shared" si="15"/>
        <v>0</v>
      </c>
      <c r="J42" s="18">
        <f t="shared" si="16"/>
        <v>2</v>
      </c>
      <c r="K42" s="20" t="str">
        <f>"#REF!/25"</f>
        <v>#REF!/25</v>
      </c>
      <c r="L42" s="26">
        <v>1</v>
      </c>
      <c r="M42" s="21">
        <f>IF(G42&gt;0,1,0)</f>
        <v>1</v>
      </c>
      <c r="N42" s="22" t="str">
        <f>"#REF!/E35"</f>
        <v>#REF!/E35</v>
      </c>
      <c r="O42" s="23">
        <f>D42/25</f>
        <v>1.2</v>
      </c>
      <c r="P42" s="23" t="str">
        <f>"#REF!-P35"</f>
        <v>#REF!-P35</v>
      </c>
    </row>
    <row r="43" spans="1:16" s="24" customFormat="1" ht="12" customHeight="1">
      <c r="A43" s="54" t="s">
        <v>55</v>
      </c>
      <c r="B43" s="63">
        <v>5</v>
      </c>
      <c r="C43" s="16" t="s">
        <v>15</v>
      </c>
      <c r="D43" s="17">
        <f t="shared" si="14"/>
        <v>75</v>
      </c>
      <c r="E43" s="17">
        <v>30</v>
      </c>
      <c r="F43" s="17">
        <v>5</v>
      </c>
      <c r="G43" s="17">
        <v>40</v>
      </c>
      <c r="H43" s="17">
        <v>0</v>
      </c>
      <c r="I43" s="18">
        <v>2</v>
      </c>
      <c r="J43" s="18">
        <f t="shared" si="16"/>
        <v>3</v>
      </c>
      <c r="K43" s="20" t="str">
        <f>"#REF!/25"</f>
        <v>#REF!/25</v>
      </c>
      <c r="L43" s="21">
        <v>0</v>
      </c>
      <c r="M43" s="21">
        <f>IF(G43&gt;0,1,0)</f>
        <v>1</v>
      </c>
      <c r="N43" s="22" t="str">
        <f>"#REF!/E36"</f>
        <v>#REF!/E36</v>
      </c>
      <c r="O43" s="23">
        <v>1.3</v>
      </c>
      <c r="P43" s="23" t="str">
        <f>"#REF!-P36"</f>
        <v>#REF!-P36</v>
      </c>
    </row>
    <row r="44" spans="1:16" s="24" customFormat="1" ht="12" customHeight="1">
      <c r="A44" s="28" t="s">
        <v>16</v>
      </c>
      <c r="B44" s="64">
        <f>SUM(B34:B43)</f>
        <v>30</v>
      </c>
      <c r="C44" s="29">
        <f>COUNTIF(C34:C43,"e")</f>
        <v>4</v>
      </c>
      <c r="D44" s="30">
        <f aca="true" t="shared" si="17" ref="D44:K44">SUM(D34:D43)</f>
        <v>428</v>
      </c>
      <c r="E44" s="30">
        <f t="shared" si="17"/>
        <v>165</v>
      </c>
      <c r="F44" s="30">
        <f t="shared" si="17"/>
        <v>45</v>
      </c>
      <c r="G44" s="30">
        <f t="shared" si="17"/>
        <v>218</v>
      </c>
      <c r="H44" s="30">
        <f t="shared" si="17"/>
        <v>0</v>
      </c>
      <c r="I44" s="30">
        <f t="shared" si="17"/>
        <v>11</v>
      </c>
      <c r="J44" s="30">
        <f t="shared" si="17"/>
        <v>18</v>
      </c>
      <c r="K44" s="36">
        <f t="shared" si="17"/>
        <v>0</v>
      </c>
      <c r="L44" s="21"/>
      <c r="M44" s="21"/>
      <c r="N44" s="22"/>
      <c r="O44" s="23"/>
      <c r="P44" s="23"/>
    </row>
    <row r="45" spans="1:16" s="24" customFormat="1" ht="12" customHeight="1">
      <c r="A45" s="74" t="s">
        <v>24</v>
      </c>
      <c r="B45" s="75"/>
      <c r="C45" s="75"/>
      <c r="D45" s="75"/>
      <c r="E45" s="75"/>
      <c r="F45" s="75"/>
      <c r="G45" s="75"/>
      <c r="H45" s="75"/>
      <c r="I45" s="75"/>
      <c r="J45" s="76"/>
      <c r="K45" s="36"/>
      <c r="L45" s="21"/>
      <c r="M45" s="21"/>
      <c r="N45" s="22"/>
      <c r="O45" s="23"/>
      <c r="P45" s="23"/>
    </row>
    <row r="46" spans="1:16" s="24" customFormat="1" ht="12" customHeight="1">
      <c r="A46" s="56" t="s">
        <v>56</v>
      </c>
      <c r="B46" s="63">
        <v>1</v>
      </c>
      <c r="C46" s="16" t="s">
        <v>14</v>
      </c>
      <c r="D46" s="17">
        <v>15</v>
      </c>
      <c r="E46" s="17">
        <v>0</v>
      </c>
      <c r="F46" s="17">
        <v>0</v>
      </c>
      <c r="G46" s="19">
        <v>15</v>
      </c>
      <c r="H46" s="17">
        <v>0</v>
      </c>
      <c r="I46" s="17">
        <f>ROUNDUP(E46/15,0)</f>
        <v>0</v>
      </c>
      <c r="J46" s="18">
        <v>1</v>
      </c>
      <c r="K46" s="20" t="str">
        <f aca="true" t="shared" si="18" ref="K46:K51">"#REF!/25"</f>
        <v>#REF!/25</v>
      </c>
      <c r="L46" s="21">
        <v>0</v>
      </c>
      <c r="M46" s="21">
        <f aca="true" t="shared" si="19" ref="M46:M51">IF(G46&gt;0,1,0)</f>
        <v>1</v>
      </c>
      <c r="N46" s="22" t="str">
        <f>"#REF!/E38"</f>
        <v>#REF!/E38</v>
      </c>
      <c r="O46" s="23">
        <v>2.8</v>
      </c>
      <c r="P46" s="23" t="str">
        <f>"#REF!-P38"</f>
        <v>#REF!-P38</v>
      </c>
    </row>
    <row r="47" spans="1:16" s="24" customFormat="1" ht="12" customHeight="1">
      <c r="A47" s="54" t="s">
        <v>57</v>
      </c>
      <c r="B47" s="63">
        <v>6</v>
      </c>
      <c r="C47" s="16" t="s">
        <v>14</v>
      </c>
      <c r="D47" s="17">
        <f aca="true" t="shared" si="20" ref="D47:D54">E47+F47+G47+H47</f>
        <v>60</v>
      </c>
      <c r="E47" s="17">
        <v>30</v>
      </c>
      <c r="F47" s="17">
        <v>5</v>
      </c>
      <c r="G47" s="17">
        <v>25</v>
      </c>
      <c r="H47" s="17">
        <v>0</v>
      </c>
      <c r="I47" s="17">
        <v>2</v>
      </c>
      <c r="J47" s="18">
        <v>2</v>
      </c>
      <c r="K47" s="20" t="str">
        <f t="shared" si="18"/>
        <v>#REF!/25</v>
      </c>
      <c r="L47" s="21">
        <v>0</v>
      </c>
      <c r="M47" s="21">
        <f t="shared" si="19"/>
        <v>1</v>
      </c>
      <c r="N47" s="22" t="str">
        <f>"#REF!/E39"</f>
        <v>#REF!/E39</v>
      </c>
      <c r="O47" s="23">
        <v>2.5</v>
      </c>
      <c r="P47" s="23" t="str">
        <f>"#REF!-P39"</f>
        <v>#REF!-P39</v>
      </c>
    </row>
    <row r="48" spans="1:16" s="24" customFormat="1" ht="12" customHeight="1">
      <c r="A48" s="56" t="s">
        <v>45</v>
      </c>
      <c r="B48" s="63">
        <v>3</v>
      </c>
      <c r="C48" s="16" t="s">
        <v>14</v>
      </c>
      <c r="D48" s="17">
        <f t="shared" si="20"/>
        <v>45</v>
      </c>
      <c r="E48" s="17">
        <v>15</v>
      </c>
      <c r="F48" s="18">
        <v>4</v>
      </c>
      <c r="G48" s="17">
        <v>26</v>
      </c>
      <c r="H48" s="17">
        <v>0</v>
      </c>
      <c r="I48" s="17">
        <f>ROUNDUP(E48/15,0)</f>
        <v>1</v>
      </c>
      <c r="J48" s="18">
        <f>ROUNDUP((F48+G48+H48)/15,0)</f>
        <v>2</v>
      </c>
      <c r="K48" s="20" t="str">
        <f t="shared" si="18"/>
        <v>#REF!/25</v>
      </c>
      <c r="L48" s="21">
        <v>0</v>
      </c>
      <c r="M48" s="21">
        <f t="shared" si="19"/>
        <v>1</v>
      </c>
      <c r="N48" s="22" t="str">
        <f>"#REF!/E40"</f>
        <v>#REF!/E40</v>
      </c>
      <c r="O48" s="23">
        <v>2.6</v>
      </c>
      <c r="P48" s="23" t="str">
        <f>"#REF!-P40"</f>
        <v>#REF!-P40</v>
      </c>
    </row>
    <row r="49" spans="1:16" s="24" customFormat="1" ht="12" customHeight="1">
      <c r="A49" s="56" t="s">
        <v>46</v>
      </c>
      <c r="B49" s="63">
        <v>3</v>
      </c>
      <c r="C49" s="16" t="s">
        <v>14</v>
      </c>
      <c r="D49" s="17">
        <f t="shared" si="20"/>
        <v>45</v>
      </c>
      <c r="E49" s="17">
        <v>15</v>
      </c>
      <c r="F49" s="17">
        <v>4</v>
      </c>
      <c r="G49" s="19">
        <v>26</v>
      </c>
      <c r="H49" s="17">
        <v>0</v>
      </c>
      <c r="I49" s="17">
        <f>ROUNDUP(E49/15,0)</f>
        <v>1</v>
      </c>
      <c r="J49" s="18">
        <f>ROUNDUP((F49+G49+H49)/15,0)</f>
        <v>2</v>
      </c>
      <c r="K49" s="20" t="str">
        <f t="shared" si="18"/>
        <v>#REF!/25</v>
      </c>
      <c r="L49" s="21">
        <v>0</v>
      </c>
      <c r="M49" s="21">
        <f t="shared" si="19"/>
        <v>1</v>
      </c>
      <c r="N49" s="22" t="str">
        <f>"#REF!/E41"</f>
        <v>#REF!/E41</v>
      </c>
      <c r="O49" s="23">
        <f>D49/25</f>
        <v>1.8</v>
      </c>
      <c r="P49" s="23" t="str">
        <f>"#REF!-P41"</f>
        <v>#REF!-P41</v>
      </c>
    </row>
    <row r="50" spans="1:16" s="24" customFormat="1" ht="12" customHeight="1">
      <c r="A50" s="54" t="s">
        <v>47</v>
      </c>
      <c r="B50" s="63">
        <v>3</v>
      </c>
      <c r="C50" s="16" t="s">
        <v>15</v>
      </c>
      <c r="D50" s="17">
        <f t="shared" si="20"/>
        <v>45</v>
      </c>
      <c r="E50" s="17">
        <v>15</v>
      </c>
      <c r="F50" s="17">
        <v>4</v>
      </c>
      <c r="G50" s="19">
        <v>26</v>
      </c>
      <c r="H50" s="17">
        <v>0</v>
      </c>
      <c r="I50" s="17">
        <f>ROUNDUP(E50/15,0)</f>
        <v>1</v>
      </c>
      <c r="J50" s="18">
        <f>ROUNDUP((F50+G50+H50)/15,0)</f>
        <v>2</v>
      </c>
      <c r="K50" s="20" t="str">
        <f t="shared" si="18"/>
        <v>#REF!/25</v>
      </c>
      <c r="L50" s="21">
        <v>0</v>
      </c>
      <c r="M50" s="21">
        <f t="shared" si="19"/>
        <v>1</v>
      </c>
      <c r="N50" s="22" t="str">
        <f>"#REF!/E42"</f>
        <v>#REF!/E42</v>
      </c>
      <c r="O50" s="23">
        <f>D50/25</f>
        <v>1.8</v>
      </c>
      <c r="P50" s="23" t="str">
        <f>"#REF!-P42"</f>
        <v>#REF!-P42</v>
      </c>
    </row>
    <row r="51" spans="1:16" s="24" customFormat="1" ht="12" customHeight="1">
      <c r="A51" s="54" t="s">
        <v>48</v>
      </c>
      <c r="B51" s="63">
        <v>2</v>
      </c>
      <c r="C51" s="15" t="s">
        <v>15</v>
      </c>
      <c r="D51" s="17">
        <f t="shared" si="20"/>
        <v>30</v>
      </c>
      <c r="E51" s="18">
        <v>15</v>
      </c>
      <c r="F51" s="18">
        <v>2</v>
      </c>
      <c r="G51" s="18">
        <v>13</v>
      </c>
      <c r="H51" s="18">
        <v>0</v>
      </c>
      <c r="I51" s="18">
        <f>ROUNDUP(E51/15,0)</f>
        <v>1</v>
      </c>
      <c r="J51" s="18">
        <f>ROUNDUP((F51+G51+H51)/15,0)</f>
        <v>1</v>
      </c>
      <c r="K51" s="20" t="str">
        <f t="shared" si="18"/>
        <v>#REF!/25</v>
      </c>
      <c r="L51" s="26">
        <v>1</v>
      </c>
      <c r="M51" s="21">
        <f t="shared" si="19"/>
        <v>1</v>
      </c>
      <c r="N51" s="35" t="str">
        <f>"#REF!/E43"</f>
        <v>#REF!/E43</v>
      </c>
      <c r="O51" s="23">
        <f>D51/25</f>
        <v>1.2</v>
      </c>
      <c r="P51" s="23" t="str">
        <f>"#REF!-P43"</f>
        <v>#REF!-P43</v>
      </c>
    </row>
    <row r="52" spans="1:16" s="24" customFormat="1" ht="12" customHeight="1">
      <c r="A52" s="56" t="s">
        <v>108</v>
      </c>
      <c r="B52" s="63">
        <v>1</v>
      </c>
      <c r="C52" s="15" t="s">
        <v>15</v>
      </c>
      <c r="D52" s="17">
        <f t="shared" si="20"/>
        <v>15</v>
      </c>
      <c r="E52" s="18">
        <v>0</v>
      </c>
      <c r="F52" s="18">
        <v>2</v>
      </c>
      <c r="G52" s="18">
        <v>13</v>
      </c>
      <c r="H52" s="18">
        <v>0</v>
      </c>
      <c r="I52" s="18">
        <f>ROUNDUP(E52/15,0)</f>
        <v>0</v>
      </c>
      <c r="J52" s="18">
        <f>ROUNDUP((F52+G52+H52)/15,0)</f>
        <v>1</v>
      </c>
      <c r="K52" s="20"/>
      <c r="L52" s="26"/>
      <c r="M52" s="21"/>
      <c r="N52" s="35"/>
      <c r="O52" s="23"/>
      <c r="P52" s="23"/>
    </row>
    <row r="53" spans="1:16" s="24" customFormat="1" ht="12" customHeight="1">
      <c r="A53" s="56" t="s">
        <v>109</v>
      </c>
      <c r="B53" s="63">
        <v>1</v>
      </c>
      <c r="C53" s="16" t="s">
        <v>15</v>
      </c>
      <c r="D53" s="17">
        <f t="shared" si="20"/>
        <v>15</v>
      </c>
      <c r="E53" s="17">
        <v>0</v>
      </c>
      <c r="F53" s="17">
        <v>2</v>
      </c>
      <c r="G53" s="19">
        <v>13</v>
      </c>
      <c r="H53" s="17">
        <v>0</v>
      </c>
      <c r="I53" s="17">
        <v>0</v>
      </c>
      <c r="J53" s="18">
        <v>1</v>
      </c>
      <c r="K53" s="20" t="str">
        <f>"#REF!/25"</f>
        <v>#REF!/25</v>
      </c>
      <c r="L53" s="26">
        <v>1</v>
      </c>
      <c r="M53" s="21">
        <f>IF(G53&gt;0,1,0)</f>
        <v>1</v>
      </c>
      <c r="N53" s="22" t="str">
        <f>"#REF!/E45"</f>
        <v>#REF!/E45</v>
      </c>
      <c r="O53" s="23">
        <f>D53/25</f>
        <v>0.6</v>
      </c>
      <c r="P53" s="23" t="str">
        <f>"#REF!-P45"</f>
        <v>#REF!-P45</v>
      </c>
    </row>
    <row r="54" spans="1:16" s="24" customFormat="1" ht="12" customHeight="1">
      <c r="A54" s="56" t="s">
        <v>92</v>
      </c>
      <c r="B54" s="63">
        <v>7</v>
      </c>
      <c r="C54" s="16" t="s">
        <v>15</v>
      </c>
      <c r="D54" s="17">
        <f t="shared" si="20"/>
        <v>75</v>
      </c>
      <c r="E54" s="17">
        <v>30</v>
      </c>
      <c r="F54" s="17">
        <v>6</v>
      </c>
      <c r="G54" s="19">
        <v>39</v>
      </c>
      <c r="H54" s="17">
        <v>0</v>
      </c>
      <c r="I54" s="17">
        <v>2</v>
      </c>
      <c r="J54" s="18">
        <v>3</v>
      </c>
      <c r="K54" s="20"/>
      <c r="L54" s="26"/>
      <c r="M54" s="21">
        <f>IF(G54&gt;0,1,0)</f>
        <v>1</v>
      </c>
      <c r="N54" s="22"/>
      <c r="O54" s="23">
        <f>D54/25</f>
        <v>3</v>
      </c>
      <c r="P54" s="23"/>
    </row>
    <row r="55" spans="1:16" s="24" customFormat="1" ht="12" customHeight="1">
      <c r="A55" s="56" t="s">
        <v>106</v>
      </c>
      <c r="B55" s="63">
        <v>3</v>
      </c>
      <c r="C55" s="16" t="s">
        <v>15</v>
      </c>
      <c r="D55" s="17">
        <v>80</v>
      </c>
      <c r="E55" s="17">
        <v>0</v>
      </c>
      <c r="F55" s="17">
        <v>0</v>
      </c>
      <c r="G55" s="19">
        <v>0</v>
      </c>
      <c r="H55" s="17">
        <v>0</v>
      </c>
      <c r="I55" s="17">
        <v>0</v>
      </c>
      <c r="J55" s="18">
        <v>0</v>
      </c>
      <c r="K55" s="20"/>
      <c r="L55" s="26"/>
      <c r="M55" s="21">
        <f>IF(G55&gt;0,1,0)</f>
        <v>0</v>
      </c>
      <c r="N55" s="22"/>
      <c r="O55" s="23">
        <f>D55/25</f>
        <v>3.2</v>
      </c>
      <c r="P55" s="23"/>
    </row>
    <row r="56" spans="1:16" s="25" customFormat="1" ht="12" customHeight="1">
      <c r="A56" s="28" t="s">
        <v>16</v>
      </c>
      <c r="B56" s="64">
        <f>SUM(B46:B55)</f>
        <v>30</v>
      </c>
      <c r="C56" s="29">
        <f>COUNTIF(C46:C55,"e")</f>
        <v>4</v>
      </c>
      <c r="D56" s="30">
        <f aca="true" t="shared" si="21" ref="D56:J56">SUM(D46:D55)</f>
        <v>425</v>
      </c>
      <c r="E56" s="30">
        <f t="shared" si="21"/>
        <v>120</v>
      </c>
      <c r="F56" s="30">
        <f t="shared" si="21"/>
        <v>29</v>
      </c>
      <c r="G56" s="30">
        <f t="shared" si="21"/>
        <v>196</v>
      </c>
      <c r="H56" s="30">
        <f t="shared" si="21"/>
        <v>0</v>
      </c>
      <c r="I56" s="30">
        <f t="shared" si="21"/>
        <v>8</v>
      </c>
      <c r="J56" s="30">
        <f t="shared" si="21"/>
        <v>15</v>
      </c>
      <c r="K56" s="30">
        <f aca="true" t="shared" si="22" ref="K56:P56">SUM(K46:K53)</f>
        <v>0</v>
      </c>
      <c r="L56" s="30">
        <f t="shared" si="22"/>
        <v>2</v>
      </c>
      <c r="M56" s="30">
        <f>SUM(M46:M55)</f>
        <v>8</v>
      </c>
      <c r="N56" s="30">
        <f t="shared" si="22"/>
        <v>0</v>
      </c>
      <c r="O56" s="30">
        <f>SUM(O46:O55)</f>
        <v>19.5</v>
      </c>
      <c r="P56" s="30">
        <f t="shared" si="22"/>
        <v>0</v>
      </c>
    </row>
    <row r="57" spans="1:16" s="24" customFormat="1" ht="12" customHeight="1">
      <c r="A57" s="38" t="s">
        <v>17</v>
      </c>
      <c r="B57" s="72">
        <f aca="true" t="shared" si="23" ref="B57:H57">B17+B32+B44+B56</f>
        <v>120</v>
      </c>
      <c r="C57" s="64">
        <f t="shared" si="23"/>
        <v>15</v>
      </c>
      <c r="D57" s="64">
        <f t="shared" si="23"/>
        <v>1720</v>
      </c>
      <c r="E57" s="64">
        <f t="shared" si="23"/>
        <v>670</v>
      </c>
      <c r="F57" s="64">
        <f t="shared" si="23"/>
        <v>199</v>
      </c>
      <c r="G57" s="64">
        <f t="shared" si="23"/>
        <v>771</v>
      </c>
      <c r="H57" s="64">
        <f t="shared" si="23"/>
        <v>0</v>
      </c>
      <c r="I57" s="109"/>
      <c r="J57" s="109"/>
      <c r="K57" s="39" t="str">
        <f>"#REF!/25"</f>
        <v>#REF!/25</v>
      </c>
      <c r="L57" s="21"/>
      <c r="M57" s="21"/>
      <c r="O57" s="23"/>
      <c r="P57" s="23"/>
    </row>
    <row r="58" spans="1:16" s="44" customFormat="1" ht="13.5">
      <c r="A58" s="40" t="s">
        <v>18</v>
      </c>
      <c r="B58" s="110"/>
      <c r="C58" s="41"/>
      <c r="D58" s="65"/>
      <c r="E58" s="66">
        <f>(E57/D57)*100</f>
        <v>38.95348837209303</v>
      </c>
      <c r="F58" s="66">
        <f>(F57/D57)*100</f>
        <v>11.569767441860465</v>
      </c>
      <c r="G58" s="66">
        <f>(G57/D57)*100</f>
        <v>44.825581395348834</v>
      </c>
      <c r="H58" s="66">
        <f>(H57/D57)*100</f>
        <v>0</v>
      </c>
      <c r="I58" s="111"/>
      <c r="J58" s="112"/>
      <c r="K58" s="42"/>
      <c r="L58" s="43"/>
      <c r="M58" s="43"/>
      <c r="O58" s="43"/>
      <c r="P58" s="43"/>
    </row>
    <row r="59" spans="1:16" s="47" customFormat="1" ht="75" customHeight="1">
      <c r="A59" s="138" t="s">
        <v>131</v>
      </c>
      <c r="B59" s="128" t="s">
        <v>0</v>
      </c>
      <c r="C59" s="129" t="s">
        <v>1</v>
      </c>
      <c r="D59" s="129" t="s">
        <v>2</v>
      </c>
      <c r="E59" s="130" t="s">
        <v>3</v>
      </c>
      <c r="F59" s="131" t="s">
        <v>4</v>
      </c>
      <c r="G59" s="131" t="s">
        <v>5</v>
      </c>
      <c r="H59" s="132" t="s">
        <v>6</v>
      </c>
      <c r="I59" s="130" t="s">
        <v>7</v>
      </c>
      <c r="J59" s="130" t="s">
        <v>8</v>
      </c>
      <c r="K59" s="45"/>
      <c r="L59" s="46"/>
      <c r="M59" s="46"/>
      <c r="O59" s="46"/>
      <c r="P59" s="46"/>
    </row>
    <row r="60" spans="1:16" s="47" customFormat="1" ht="14.25" customHeight="1">
      <c r="A60" s="151" t="s">
        <v>25</v>
      </c>
      <c r="B60" s="152"/>
      <c r="C60" s="152"/>
      <c r="D60" s="152"/>
      <c r="E60" s="152"/>
      <c r="F60" s="152"/>
      <c r="G60" s="152"/>
      <c r="H60" s="152"/>
      <c r="I60" s="152"/>
      <c r="J60" s="153"/>
      <c r="K60" s="45"/>
      <c r="L60" s="46"/>
      <c r="M60" s="46"/>
      <c r="O60" s="46"/>
      <c r="P60" s="46"/>
    </row>
    <row r="61" spans="1:16" s="47" customFormat="1" ht="12" customHeight="1">
      <c r="A61" s="56" t="s">
        <v>93</v>
      </c>
      <c r="B61" s="63">
        <v>6</v>
      </c>
      <c r="C61" s="15" t="s">
        <v>14</v>
      </c>
      <c r="D61" s="17">
        <f>E61+F61+G61+H61</f>
        <v>75</v>
      </c>
      <c r="E61" s="17">
        <v>30</v>
      </c>
      <c r="F61" s="17">
        <v>6</v>
      </c>
      <c r="G61" s="19">
        <v>39</v>
      </c>
      <c r="H61" s="17">
        <v>0</v>
      </c>
      <c r="I61" s="17">
        <f>ROUNDUP(E61/15,0)</f>
        <v>2</v>
      </c>
      <c r="J61" s="18">
        <f>ROUNDUP((F61+G61+H61)/15,0)</f>
        <v>3</v>
      </c>
      <c r="K61" s="45"/>
      <c r="L61" s="46"/>
      <c r="M61" s="46"/>
      <c r="O61" s="46"/>
      <c r="P61" s="46"/>
    </row>
    <row r="62" spans="1:16" s="47" customFormat="1" ht="12" customHeight="1">
      <c r="A62" s="56" t="s">
        <v>58</v>
      </c>
      <c r="B62" s="63">
        <v>2</v>
      </c>
      <c r="C62" s="15" t="s">
        <v>15</v>
      </c>
      <c r="D62" s="17">
        <f aca="true" t="shared" si="24" ref="D62:D68">E62+F62+G62+H62</f>
        <v>30</v>
      </c>
      <c r="E62" s="18">
        <v>15</v>
      </c>
      <c r="F62" s="17">
        <v>2</v>
      </c>
      <c r="G62" s="19">
        <v>13</v>
      </c>
      <c r="H62" s="17">
        <v>0</v>
      </c>
      <c r="I62" s="17">
        <f aca="true" t="shared" si="25" ref="I62:I69">ROUNDUP(E62/15,0)</f>
        <v>1</v>
      </c>
      <c r="J62" s="18">
        <f aca="true" t="shared" si="26" ref="J62:J69">ROUNDUP((F62+G62+H62)/15,0)</f>
        <v>1</v>
      </c>
      <c r="K62" s="45"/>
      <c r="L62" s="46"/>
      <c r="M62" s="46"/>
      <c r="O62" s="46"/>
      <c r="P62" s="46"/>
    </row>
    <row r="63" spans="1:16" s="47" customFormat="1" ht="12" customHeight="1">
      <c r="A63" s="56" t="s">
        <v>59</v>
      </c>
      <c r="B63" s="63">
        <v>2</v>
      </c>
      <c r="C63" s="15" t="s">
        <v>15</v>
      </c>
      <c r="D63" s="17">
        <f t="shared" si="24"/>
        <v>30</v>
      </c>
      <c r="E63" s="17">
        <v>15</v>
      </c>
      <c r="F63" s="17">
        <v>2</v>
      </c>
      <c r="G63" s="19">
        <v>13</v>
      </c>
      <c r="H63" s="17">
        <v>0</v>
      </c>
      <c r="I63" s="17">
        <f t="shared" si="25"/>
        <v>1</v>
      </c>
      <c r="J63" s="18">
        <f t="shared" si="26"/>
        <v>1</v>
      </c>
      <c r="K63" s="45"/>
      <c r="L63" s="46"/>
      <c r="M63" s="46"/>
      <c r="O63" s="46"/>
      <c r="P63" s="46"/>
    </row>
    <row r="64" spans="1:16" s="47" customFormat="1" ht="12" customHeight="1">
      <c r="A64" s="56" t="s">
        <v>111</v>
      </c>
      <c r="B64" s="63">
        <v>1</v>
      </c>
      <c r="C64" s="15" t="s">
        <v>15</v>
      </c>
      <c r="D64" s="17">
        <f t="shared" si="24"/>
        <v>15</v>
      </c>
      <c r="E64" s="16">
        <v>15</v>
      </c>
      <c r="F64" s="16">
        <v>0</v>
      </c>
      <c r="G64" s="16">
        <v>0</v>
      </c>
      <c r="H64" s="17">
        <v>0</v>
      </c>
      <c r="I64" s="17">
        <f t="shared" si="25"/>
        <v>1</v>
      </c>
      <c r="J64" s="18">
        <f t="shared" si="26"/>
        <v>0</v>
      </c>
      <c r="K64" s="45"/>
      <c r="L64" s="46"/>
      <c r="M64" s="46"/>
      <c r="O64" s="46"/>
      <c r="P64" s="46"/>
    </row>
    <row r="65" spans="1:16" s="50" customFormat="1" ht="12" customHeight="1">
      <c r="A65" s="56" t="s">
        <v>112</v>
      </c>
      <c r="B65" s="63">
        <v>1</v>
      </c>
      <c r="C65" s="15" t="s">
        <v>15</v>
      </c>
      <c r="D65" s="17">
        <f t="shared" si="24"/>
        <v>15</v>
      </c>
      <c r="E65" s="17">
        <v>15</v>
      </c>
      <c r="F65" s="17">
        <v>0</v>
      </c>
      <c r="G65" s="19">
        <v>0</v>
      </c>
      <c r="H65" s="17">
        <v>0</v>
      </c>
      <c r="I65" s="17">
        <f t="shared" si="25"/>
        <v>1</v>
      </c>
      <c r="J65" s="18">
        <f t="shared" si="26"/>
        <v>0</v>
      </c>
      <c r="K65" s="48"/>
      <c r="L65" s="49"/>
      <c r="M65" s="49"/>
      <c r="O65" s="49"/>
      <c r="P65" s="49"/>
    </row>
    <row r="66" spans="1:16" s="47" customFormat="1" ht="12" customHeight="1">
      <c r="A66" s="56" t="s">
        <v>128</v>
      </c>
      <c r="B66" s="63">
        <v>6</v>
      </c>
      <c r="C66" s="15" t="s">
        <v>15</v>
      </c>
      <c r="D66" s="17">
        <f t="shared" si="24"/>
        <v>50</v>
      </c>
      <c r="E66" s="17">
        <v>20</v>
      </c>
      <c r="F66" s="17">
        <v>4</v>
      </c>
      <c r="G66" s="17">
        <v>26</v>
      </c>
      <c r="H66" s="17">
        <v>0</v>
      </c>
      <c r="I66" s="17">
        <f t="shared" si="25"/>
        <v>2</v>
      </c>
      <c r="J66" s="18">
        <f t="shared" si="26"/>
        <v>2</v>
      </c>
      <c r="K66" s="45"/>
      <c r="L66" s="46"/>
      <c r="M66" s="46"/>
      <c r="O66" s="46"/>
      <c r="P66" s="46"/>
    </row>
    <row r="67" spans="1:16" s="47" customFormat="1" ht="12" customHeight="1">
      <c r="A67" s="56" t="s">
        <v>81</v>
      </c>
      <c r="B67" s="63">
        <v>6</v>
      </c>
      <c r="C67" s="15" t="s">
        <v>15</v>
      </c>
      <c r="D67" s="17">
        <f t="shared" si="24"/>
        <v>60</v>
      </c>
      <c r="E67" s="17">
        <v>30</v>
      </c>
      <c r="F67" s="17">
        <v>4</v>
      </c>
      <c r="G67" s="19">
        <v>26</v>
      </c>
      <c r="H67" s="17">
        <v>0</v>
      </c>
      <c r="I67" s="17">
        <f t="shared" si="25"/>
        <v>2</v>
      </c>
      <c r="J67" s="18">
        <f t="shared" si="26"/>
        <v>2</v>
      </c>
      <c r="K67" s="45"/>
      <c r="L67" s="46"/>
      <c r="M67" s="46"/>
      <c r="O67" s="46"/>
      <c r="P67" s="46"/>
    </row>
    <row r="68" spans="1:10" ht="12.75">
      <c r="A68" s="56" t="s">
        <v>75</v>
      </c>
      <c r="B68" s="63">
        <v>5</v>
      </c>
      <c r="C68" s="15" t="s">
        <v>15</v>
      </c>
      <c r="D68" s="17">
        <f t="shared" si="24"/>
        <v>45</v>
      </c>
      <c r="E68" s="18">
        <v>15</v>
      </c>
      <c r="F68" s="17">
        <v>4</v>
      </c>
      <c r="G68" s="19">
        <v>26</v>
      </c>
      <c r="H68" s="17">
        <v>0</v>
      </c>
      <c r="I68" s="17">
        <f t="shared" si="25"/>
        <v>1</v>
      </c>
      <c r="J68" s="18">
        <f t="shared" si="26"/>
        <v>2</v>
      </c>
    </row>
    <row r="69" spans="1:10" ht="12.75">
      <c r="A69" s="56" t="s">
        <v>144</v>
      </c>
      <c r="B69" s="63">
        <v>1</v>
      </c>
      <c r="C69" s="15" t="s">
        <v>15</v>
      </c>
      <c r="D69" s="17">
        <v>15</v>
      </c>
      <c r="E69" s="18">
        <v>15</v>
      </c>
      <c r="F69" s="17">
        <v>0</v>
      </c>
      <c r="G69" s="19">
        <v>0</v>
      </c>
      <c r="H69" s="17">
        <v>0</v>
      </c>
      <c r="I69" s="17">
        <f t="shared" si="25"/>
        <v>1</v>
      </c>
      <c r="J69" s="18">
        <f t="shared" si="26"/>
        <v>0</v>
      </c>
    </row>
    <row r="70" spans="1:16" s="47" customFormat="1" ht="12" customHeight="1">
      <c r="A70" s="28" t="s">
        <v>16</v>
      </c>
      <c r="B70" s="64">
        <f>SUM(B61:B69)</f>
        <v>30</v>
      </c>
      <c r="C70" s="29">
        <f>COUNTIF(C61:C68,"e")</f>
        <v>1</v>
      </c>
      <c r="D70" s="30">
        <f>SUM(D61:D69)</f>
        <v>335</v>
      </c>
      <c r="E70" s="30">
        <f aca="true" t="shared" si="27" ref="E70:J70">SUM(E61:E69)</f>
        <v>170</v>
      </c>
      <c r="F70" s="30">
        <f t="shared" si="27"/>
        <v>22</v>
      </c>
      <c r="G70" s="30">
        <f t="shared" si="27"/>
        <v>143</v>
      </c>
      <c r="H70" s="30">
        <f t="shared" si="27"/>
        <v>0</v>
      </c>
      <c r="I70" s="30">
        <f t="shared" si="27"/>
        <v>12</v>
      </c>
      <c r="J70" s="30">
        <f t="shared" si="27"/>
        <v>11</v>
      </c>
      <c r="K70" s="45"/>
      <c r="L70" s="46"/>
      <c r="M70" s="46"/>
      <c r="O70" s="46"/>
      <c r="P70" s="46"/>
    </row>
    <row r="71" spans="1:16" s="47" customFormat="1" ht="12" customHeight="1">
      <c r="A71" s="155" t="s">
        <v>26</v>
      </c>
      <c r="B71" s="156"/>
      <c r="C71" s="156"/>
      <c r="D71" s="156"/>
      <c r="E71" s="156"/>
      <c r="F71" s="156"/>
      <c r="G71" s="156"/>
      <c r="H71" s="156"/>
      <c r="I71" s="156"/>
      <c r="J71" s="157"/>
      <c r="K71" s="45"/>
      <c r="L71" s="46"/>
      <c r="M71" s="46"/>
      <c r="O71" s="46"/>
      <c r="P71" s="46"/>
    </row>
    <row r="72" spans="1:16" s="47" customFormat="1" ht="12" customHeight="1">
      <c r="A72" s="98" t="s">
        <v>74</v>
      </c>
      <c r="B72" s="103">
        <v>5</v>
      </c>
      <c r="C72" s="103" t="s">
        <v>14</v>
      </c>
      <c r="D72" s="103">
        <f>E72+F72+G72+H72</f>
        <v>45</v>
      </c>
      <c r="E72" s="103">
        <v>15</v>
      </c>
      <c r="F72" s="103">
        <v>4</v>
      </c>
      <c r="G72" s="103">
        <v>26</v>
      </c>
      <c r="H72" s="103">
        <v>0</v>
      </c>
      <c r="I72" s="103">
        <f>ROUNDUP(E72/15,0)</f>
        <v>1</v>
      </c>
      <c r="J72" s="103">
        <f>ROUNDUP((F72+G72+H72)/15,0)</f>
        <v>2</v>
      </c>
      <c r="K72" s="45"/>
      <c r="L72" s="46"/>
      <c r="M72" s="46"/>
      <c r="O72" s="46"/>
      <c r="P72" s="46"/>
    </row>
    <row r="73" spans="1:16" s="47" customFormat="1" ht="12" customHeight="1">
      <c r="A73" s="98" t="s">
        <v>82</v>
      </c>
      <c r="B73" s="103">
        <v>5</v>
      </c>
      <c r="C73" s="103" t="s">
        <v>14</v>
      </c>
      <c r="D73" s="103">
        <f aca="true" t="shared" si="28" ref="D73:D79">E73+F73+G73+H73</f>
        <v>60</v>
      </c>
      <c r="E73" s="103">
        <v>30</v>
      </c>
      <c r="F73" s="103">
        <v>4</v>
      </c>
      <c r="G73" s="103">
        <v>26</v>
      </c>
      <c r="H73" s="103">
        <v>0</v>
      </c>
      <c r="I73" s="103">
        <f aca="true" t="shared" si="29" ref="I73:I79">ROUNDUP(E73/15,0)</f>
        <v>2</v>
      </c>
      <c r="J73" s="103">
        <f aca="true" t="shared" si="30" ref="J73:J79">ROUNDUP((F73+G73+H73)/15,0)</f>
        <v>2</v>
      </c>
      <c r="K73" s="45"/>
      <c r="L73" s="46"/>
      <c r="M73" s="46"/>
      <c r="O73" s="46"/>
      <c r="P73" s="46"/>
    </row>
    <row r="74" spans="1:16" s="47" customFormat="1" ht="12" customHeight="1">
      <c r="A74" s="98" t="s">
        <v>76</v>
      </c>
      <c r="B74" s="103">
        <v>5</v>
      </c>
      <c r="C74" s="103" t="s">
        <v>14</v>
      </c>
      <c r="D74" s="103">
        <f t="shared" si="28"/>
        <v>60</v>
      </c>
      <c r="E74" s="103">
        <v>30</v>
      </c>
      <c r="F74" s="103">
        <v>4</v>
      </c>
      <c r="G74" s="103">
        <v>26</v>
      </c>
      <c r="H74" s="103">
        <v>0</v>
      </c>
      <c r="I74" s="103">
        <f t="shared" si="29"/>
        <v>2</v>
      </c>
      <c r="J74" s="103">
        <f t="shared" si="30"/>
        <v>2</v>
      </c>
      <c r="K74" s="45"/>
      <c r="L74" s="46"/>
      <c r="M74" s="46"/>
      <c r="O74" s="46"/>
      <c r="P74" s="46"/>
    </row>
    <row r="75" spans="1:16" s="50" customFormat="1" ht="12" customHeight="1">
      <c r="A75" s="56" t="s">
        <v>60</v>
      </c>
      <c r="B75" s="99">
        <v>1</v>
      </c>
      <c r="C75" s="100" t="s">
        <v>14</v>
      </c>
      <c r="D75" s="103">
        <f t="shared" si="28"/>
        <v>30</v>
      </c>
      <c r="E75" s="101">
        <v>15</v>
      </c>
      <c r="F75" s="101">
        <v>2</v>
      </c>
      <c r="G75" s="102">
        <v>13</v>
      </c>
      <c r="H75" s="101">
        <v>0</v>
      </c>
      <c r="I75" s="103">
        <f t="shared" si="29"/>
        <v>1</v>
      </c>
      <c r="J75" s="103">
        <f t="shared" si="30"/>
        <v>1</v>
      </c>
      <c r="K75" s="48"/>
      <c r="L75" s="49"/>
      <c r="M75" s="49"/>
      <c r="O75" s="49"/>
      <c r="P75" s="49"/>
    </row>
    <row r="76" spans="1:16" s="47" customFormat="1" ht="12" customHeight="1">
      <c r="A76" s="56" t="s">
        <v>61</v>
      </c>
      <c r="B76" s="63">
        <v>3</v>
      </c>
      <c r="C76" s="15" t="s">
        <v>14</v>
      </c>
      <c r="D76" s="103">
        <f t="shared" si="28"/>
        <v>45</v>
      </c>
      <c r="E76" s="17">
        <v>15</v>
      </c>
      <c r="F76" s="17">
        <v>4</v>
      </c>
      <c r="G76" s="19">
        <v>26</v>
      </c>
      <c r="H76" s="17">
        <v>0</v>
      </c>
      <c r="I76" s="103">
        <f t="shared" si="29"/>
        <v>1</v>
      </c>
      <c r="J76" s="103">
        <f t="shared" si="30"/>
        <v>2</v>
      </c>
      <c r="K76" s="45"/>
      <c r="L76" s="46"/>
      <c r="M76" s="46"/>
      <c r="O76" s="46"/>
      <c r="P76" s="46"/>
    </row>
    <row r="77" spans="1:16" s="50" customFormat="1" ht="12" customHeight="1">
      <c r="A77" s="56" t="s">
        <v>63</v>
      </c>
      <c r="B77" s="63">
        <v>2</v>
      </c>
      <c r="C77" s="16" t="s">
        <v>15</v>
      </c>
      <c r="D77" s="17">
        <f t="shared" si="28"/>
        <v>30</v>
      </c>
      <c r="E77" s="18">
        <v>15</v>
      </c>
      <c r="F77" s="17">
        <v>2</v>
      </c>
      <c r="G77" s="19">
        <v>13</v>
      </c>
      <c r="H77" s="17">
        <v>0</v>
      </c>
      <c r="I77" s="17">
        <f t="shared" si="29"/>
        <v>1</v>
      </c>
      <c r="J77" s="18">
        <f t="shared" si="30"/>
        <v>1</v>
      </c>
      <c r="K77" s="48"/>
      <c r="L77" s="49"/>
      <c r="M77" s="49"/>
      <c r="O77" s="49"/>
      <c r="P77" s="49"/>
    </row>
    <row r="78" spans="1:16" s="53" customFormat="1" ht="12.75">
      <c r="A78" s="56" t="s">
        <v>77</v>
      </c>
      <c r="B78" s="63">
        <v>4</v>
      </c>
      <c r="C78" s="16" t="s">
        <v>15</v>
      </c>
      <c r="D78" s="103">
        <f t="shared" si="28"/>
        <v>45</v>
      </c>
      <c r="E78" s="17">
        <v>15</v>
      </c>
      <c r="F78" s="17">
        <v>4</v>
      </c>
      <c r="G78" s="19">
        <v>26</v>
      </c>
      <c r="H78" s="17">
        <v>0</v>
      </c>
      <c r="I78" s="103">
        <f t="shared" si="29"/>
        <v>1</v>
      </c>
      <c r="J78" s="103">
        <f t="shared" si="30"/>
        <v>2</v>
      </c>
      <c r="K78" s="51"/>
      <c r="L78" s="52"/>
      <c r="M78" s="52"/>
      <c r="O78" s="52"/>
      <c r="P78" s="52"/>
    </row>
    <row r="79" spans="1:16" s="53" customFormat="1" ht="12.75">
      <c r="A79" s="56" t="s">
        <v>78</v>
      </c>
      <c r="B79" s="63">
        <v>5</v>
      </c>
      <c r="C79" s="16" t="s">
        <v>15</v>
      </c>
      <c r="D79" s="103">
        <f t="shared" si="28"/>
        <v>60</v>
      </c>
      <c r="E79" s="18">
        <v>30</v>
      </c>
      <c r="F79" s="17">
        <v>4</v>
      </c>
      <c r="G79" s="19">
        <v>26</v>
      </c>
      <c r="H79" s="17">
        <v>0</v>
      </c>
      <c r="I79" s="103">
        <f t="shared" si="29"/>
        <v>2</v>
      </c>
      <c r="J79" s="103">
        <f t="shared" si="30"/>
        <v>2</v>
      </c>
      <c r="K79" s="51"/>
      <c r="L79" s="52"/>
      <c r="M79" s="52"/>
      <c r="O79" s="52"/>
      <c r="P79" s="52"/>
    </row>
    <row r="80" spans="1:16" s="53" customFormat="1" ht="13.5">
      <c r="A80" s="28" t="s">
        <v>16</v>
      </c>
      <c r="B80" s="64">
        <f>SUM(B72:B79)</f>
        <v>30</v>
      </c>
      <c r="C80" s="29">
        <f>COUNTIF(C72:C79,"e")</f>
        <v>5</v>
      </c>
      <c r="D80" s="30">
        <f aca="true" t="shared" si="31" ref="D80:J80">SUM(D72:D79)</f>
        <v>375</v>
      </c>
      <c r="E80" s="30">
        <f t="shared" si="31"/>
        <v>165</v>
      </c>
      <c r="F80" s="30">
        <f t="shared" si="31"/>
        <v>28</v>
      </c>
      <c r="G80" s="30">
        <f t="shared" si="31"/>
        <v>182</v>
      </c>
      <c r="H80" s="30">
        <f t="shared" si="31"/>
        <v>0</v>
      </c>
      <c r="I80" s="30">
        <f t="shared" si="31"/>
        <v>11</v>
      </c>
      <c r="J80" s="30">
        <f t="shared" si="31"/>
        <v>14</v>
      </c>
      <c r="K80" s="51"/>
      <c r="L80" s="52"/>
      <c r="M80" s="52"/>
      <c r="O80" s="52"/>
      <c r="P80" s="52"/>
    </row>
    <row r="81" spans="1:16" s="53" customFormat="1" ht="13.5">
      <c r="A81" s="155" t="s">
        <v>27</v>
      </c>
      <c r="B81" s="158"/>
      <c r="C81" s="158"/>
      <c r="D81" s="158"/>
      <c r="E81" s="158"/>
      <c r="F81" s="158"/>
      <c r="G81" s="158"/>
      <c r="H81" s="158"/>
      <c r="I81" s="158"/>
      <c r="J81" s="159"/>
      <c r="K81" s="51"/>
      <c r="L81" s="52"/>
      <c r="M81" s="52"/>
      <c r="O81" s="52"/>
      <c r="P81" s="52"/>
    </row>
    <row r="82" spans="1:16" s="53" customFormat="1" ht="12.75">
      <c r="A82" s="56" t="s">
        <v>94</v>
      </c>
      <c r="B82" s="63">
        <v>3</v>
      </c>
      <c r="C82" s="16" t="s">
        <v>14</v>
      </c>
      <c r="D82" s="17">
        <f>E82+F82+G82+H82</f>
        <v>45</v>
      </c>
      <c r="E82" s="17">
        <v>15</v>
      </c>
      <c r="F82" s="17">
        <v>4</v>
      </c>
      <c r="G82" s="19">
        <v>26</v>
      </c>
      <c r="H82" s="17">
        <v>0</v>
      </c>
      <c r="I82" s="17">
        <f>ROUNDUP(E82/15,0)</f>
        <v>1</v>
      </c>
      <c r="J82" s="18">
        <f>ROUNDUP((F82+G82+H82)/15,0)</f>
        <v>2</v>
      </c>
      <c r="K82" s="51"/>
      <c r="L82" s="52"/>
      <c r="M82" s="52"/>
      <c r="O82" s="52"/>
      <c r="P82" s="52"/>
    </row>
    <row r="83" spans="1:16" s="53" customFormat="1" ht="12.75">
      <c r="A83" s="56" t="s">
        <v>62</v>
      </c>
      <c r="B83" s="63">
        <v>1</v>
      </c>
      <c r="C83" s="16" t="s">
        <v>15</v>
      </c>
      <c r="D83" s="17">
        <f aca="true" t="shared" si="32" ref="D83:D90">E83+F83+G83+H83</f>
        <v>15</v>
      </c>
      <c r="E83" s="17">
        <v>0</v>
      </c>
      <c r="F83" s="17">
        <v>0</v>
      </c>
      <c r="G83" s="19">
        <v>15</v>
      </c>
      <c r="H83" s="17">
        <v>0</v>
      </c>
      <c r="I83" s="17">
        <f aca="true" t="shared" si="33" ref="I83:I90">ROUNDUP(E83/15,0)</f>
        <v>0</v>
      </c>
      <c r="J83" s="18">
        <f aca="true" t="shared" si="34" ref="J83:J90">ROUNDUP((F83+G83+H83)/15,0)</f>
        <v>1</v>
      </c>
      <c r="K83" s="51"/>
      <c r="L83" s="52"/>
      <c r="M83" s="52"/>
      <c r="O83" s="52"/>
      <c r="P83" s="52"/>
    </row>
    <row r="84" spans="1:16" s="53" customFormat="1" ht="12.75">
      <c r="A84" s="56" t="s">
        <v>64</v>
      </c>
      <c r="B84" s="63">
        <v>3</v>
      </c>
      <c r="C84" s="16" t="s">
        <v>14</v>
      </c>
      <c r="D84" s="17">
        <f t="shared" si="32"/>
        <v>45</v>
      </c>
      <c r="E84" s="17">
        <v>15</v>
      </c>
      <c r="F84" s="17">
        <v>4</v>
      </c>
      <c r="G84" s="17">
        <v>26</v>
      </c>
      <c r="H84" s="17">
        <v>0</v>
      </c>
      <c r="I84" s="17">
        <f t="shared" si="33"/>
        <v>1</v>
      </c>
      <c r="J84" s="18">
        <f t="shared" si="34"/>
        <v>2</v>
      </c>
      <c r="K84" s="51"/>
      <c r="L84" s="52"/>
      <c r="M84" s="52"/>
      <c r="O84" s="52"/>
      <c r="P84" s="52"/>
    </row>
    <row r="85" spans="1:16" s="53" customFormat="1" ht="12.75">
      <c r="A85" s="56" t="s">
        <v>65</v>
      </c>
      <c r="B85" s="63">
        <v>4</v>
      </c>
      <c r="C85" s="16" t="s">
        <v>14</v>
      </c>
      <c r="D85" s="17">
        <f t="shared" si="32"/>
        <v>60</v>
      </c>
      <c r="E85" s="17">
        <v>30</v>
      </c>
      <c r="F85" s="17">
        <v>4</v>
      </c>
      <c r="G85" s="17">
        <v>26</v>
      </c>
      <c r="H85" s="17">
        <v>0</v>
      </c>
      <c r="I85" s="17">
        <f t="shared" si="33"/>
        <v>2</v>
      </c>
      <c r="J85" s="18">
        <f t="shared" si="34"/>
        <v>2</v>
      </c>
      <c r="K85" s="51"/>
      <c r="L85" s="52"/>
      <c r="M85" s="52"/>
      <c r="O85" s="52"/>
      <c r="P85" s="52"/>
    </row>
    <row r="86" spans="1:16" s="53" customFormat="1" ht="12.75">
      <c r="A86" s="56" t="s">
        <v>66</v>
      </c>
      <c r="B86" s="63">
        <v>4</v>
      </c>
      <c r="C86" s="16" t="s">
        <v>14</v>
      </c>
      <c r="D86" s="17">
        <f t="shared" si="32"/>
        <v>60</v>
      </c>
      <c r="E86" s="17">
        <v>30</v>
      </c>
      <c r="F86" s="17">
        <v>4</v>
      </c>
      <c r="G86" s="17">
        <v>26</v>
      </c>
      <c r="H86" s="85">
        <v>0</v>
      </c>
      <c r="I86" s="17">
        <f t="shared" si="33"/>
        <v>2</v>
      </c>
      <c r="J86" s="18">
        <f t="shared" si="34"/>
        <v>2</v>
      </c>
      <c r="K86" s="51"/>
      <c r="L86" s="52"/>
      <c r="M86" s="52"/>
      <c r="O86" s="52"/>
      <c r="P86" s="52"/>
    </row>
    <row r="87" spans="1:16" s="53" customFormat="1" ht="12.75">
      <c r="A87" s="94" t="s">
        <v>72</v>
      </c>
      <c r="B87" s="18">
        <v>1</v>
      </c>
      <c r="C87" s="16" t="s">
        <v>15</v>
      </c>
      <c r="D87" s="17">
        <f t="shared" si="32"/>
        <v>15</v>
      </c>
      <c r="E87" s="17">
        <v>0</v>
      </c>
      <c r="F87" s="17">
        <v>2</v>
      </c>
      <c r="G87" s="95">
        <v>13</v>
      </c>
      <c r="H87" s="86">
        <v>0</v>
      </c>
      <c r="I87" s="17">
        <f t="shared" si="33"/>
        <v>0</v>
      </c>
      <c r="J87" s="18">
        <f t="shared" si="34"/>
        <v>1</v>
      </c>
      <c r="K87" s="51"/>
      <c r="L87" s="52"/>
      <c r="M87" s="52"/>
      <c r="O87" s="52"/>
      <c r="P87" s="52"/>
    </row>
    <row r="88" spans="1:16" s="53" customFormat="1" ht="12.75">
      <c r="A88" s="56" t="s">
        <v>79</v>
      </c>
      <c r="B88" s="63">
        <v>4</v>
      </c>
      <c r="C88" s="16" t="s">
        <v>15</v>
      </c>
      <c r="D88" s="17">
        <f t="shared" si="32"/>
        <v>60</v>
      </c>
      <c r="E88" s="17">
        <v>30</v>
      </c>
      <c r="F88" s="17">
        <v>4</v>
      </c>
      <c r="G88" s="17">
        <v>26</v>
      </c>
      <c r="H88" s="85">
        <v>0</v>
      </c>
      <c r="I88" s="17">
        <f t="shared" si="33"/>
        <v>2</v>
      </c>
      <c r="J88" s="18">
        <f t="shared" si="34"/>
        <v>2</v>
      </c>
      <c r="K88" s="51"/>
      <c r="L88" s="52"/>
      <c r="M88" s="52"/>
      <c r="O88" s="52"/>
      <c r="P88" s="52"/>
    </row>
    <row r="89" spans="1:16" s="53" customFormat="1" ht="12.75">
      <c r="A89" s="56" t="s">
        <v>95</v>
      </c>
      <c r="B89" s="63">
        <v>4</v>
      </c>
      <c r="C89" s="16" t="s">
        <v>15</v>
      </c>
      <c r="D89" s="17">
        <f t="shared" si="32"/>
        <v>60</v>
      </c>
      <c r="E89" s="17">
        <v>15</v>
      </c>
      <c r="F89" s="17">
        <v>6</v>
      </c>
      <c r="G89" s="18">
        <v>33</v>
      </c>
      <c r="H89" s="85">
        <v>6</v>
      </c>
      <c r="I89" s="17">
        <f>ROUNDUP(E89/15,0)</f>
        <v>1</v>
      </c>
      <c r="J89" s="18">
        <f t="shared" si="34"/>
        <v>3</v>
      </c>
      <c r="K89" s="51"/>
      <c r="L89" s="52"/>
      <c r="M89" s="52"/>
      <c r="O89" s="52"/>
      <c r="P89" s="52"/>
    </row>
    <row r="90" spans="1:10" ht="12.75">
      <c r="A90" s="56" t="s">
        <v>96</v>
      </c>
      <c r="B90" s="63">
        <v>6</v>
      </c>
      <c r="C90" s="16" t="s">
        <v>15</v>
      </c>
      <c r="D90" s="17">
        <f t="shared" si="32"/>
        <v>90</v>
      </c>
      <c r="E90" s="17">
        <v>45</v>
      </c>
      <c r="F90" s="17">
        <v>6</v>
      </c>
      <c r="G90" s="17">
        <v>39</v>
      </c>
      <c r="H90" s="85">
        <v>0</v>
      </c>
      <c r="I90" s="17">
        <f t="shared" si="33"/>
        <v>3</v>
      </c>
      <c r="J90" s="18">
        <f t="shared" si="34"/>
        <v>3</v>
      </c>
    </row>
    <row r="91" spans="1:10" ht="13.5">
      <c r="A91" s="28" t="s">
        <v>16</v>
      </c>
      <c r="B91" s="64">
        <f>SUM(B82:B90)</f>
        <v>30</v>
      </c>
      <c r="C91" s="29">
        <f>COUNTIF(C82:C90,"e")</f>
        <v>4</v>
      </c>
      <c r="D91" s="30">
        <f aca="true" t="shared" si="35" ref="D91:J91">SUM(D82:D90)</f>
        <v>450</v>
      </c>
      <c r="E91" s="30">
        <f t="shared" si="35"/>
        <v>180</v>
      </c>
      <c r="F91" s="30">
        <f t="shared" si="35"/>
        <v>34</v>
      </c>
      <c r="G91" s="30">
        <f t="shared" si="35"/>
        <v>230</v>
      </c>
      <c r="H91" s="30">
        <f t="shared" si="35"/>
        <v>6</v>
      </c>
      <c r="I91" s="30">
        <f t="shared" si="35"/>
        <v>12</v>
      </c>
      <c r="J91" s="30">
        <f t="shared" si="35"/>
        <v>18</v>
      </c>
    </row>
    <row r="92" spans="1:10" ht="12.75">
      <c r="A92" s="148" t="s">
        <v>67</v>
      </c>
      <c r="B92" s="149"/>
      <c r="C92" s="149"/>
      <c r="D92" s="149"/>
      <c r="E92" s="149"/>
      <c r="F92" s="149"/>
      <c r="G92" s="149"/>
      <c r="H92" s="149"/>
      <c r="I92" s="149"/>
      <c r="J92" s="150"/>
    </row>
    <row r="93" spans="1:10" ht="12.75">
      <c r="A93" s="94" t="s">
        <v>80</v>
      </c>
      <c r="B93" s="18">
        <v>3</v>
      </c>
      <c r="C93" s="16" t="s">
        <v>14</v>
      </c>
      <c r="D93" s="17">
        <f aca="true" t="shared" si="36" ref="D93:D98">E93+F93+G93+H93</f>
        <v>45</v>
      </c>
      <c r="E93" s="17">
        <v>15</v>
      </c>
      <c r="F93" s="17">
        <v>4</v>
      </c>
      <c r="G93" s="95">
        <v>26</v>
      </c>
      <c r="H93" s="86">
        <v>0</v>
      </c>
      <c r="I93" s="86">
        <f>ROUNDUP(E93/15,0)</f>
        <v>1</v>
      </c>
      <c r="J93" s="77">
        <f>ROUNDUP((F93+G93+H93)/15,0)</f>
        <v>2</v>
      </c>
    </row>
    <row r="94" spans="1:16" s="97" customFormat="1" ht="12.75">
      <c r="A94" s="94" t="s">
        <v>97</v>
      </c>
      <c r="B94" s="18">
        <v>4</v>
      </c>
      <c r="C94" s="16" t="s">
        <v>14</v>
      </c>
      <c r="D94" s="17">
        <f t="shared" si="36"/>
        <v>60</v>
      </c>
      <c r="E94" s="17">
        <v>15</v>
      </c>
      <c r="F94" s="17">
        <v>6</v>
      </c>
      <c r="G94" s="95">
        <v>36</v>
      </c>
      <c r="H94" s="86">
        <v>3</v>
      </c>
      <c r="I94" s="86">
        <f aca="true" t="shared" si="37" ref="I94:I100">ROUNDUP(E94/15,0)</f>
        <v>1</v>
      </c>
      <c r="J94" s="77">
        <f aca="true" t="shared" si="38" ref="J94:J100">ROUNDUP((F94+G94+H94)/15,0)</f>
        <v>3</v>
      </c>
      <c r="K94" s="4"/>
      <c r="L94" s="96"/>
      <c r="M94" s="96"/>
      <c r="O94" s="96"/>
      <c r="P94" s="96"/>
    </row>
    <row r="95" spans="1:16" s="97" customFormat="1" ht="12.75">
      <c r="A95" s="94" t="s">
        <v>71</v>
      </c>
      <c r="B95" s="18">
        <v>3</v>
      </c>
      <c r="C95" s="16" t="s">
        <v>14</v>
      </c>
      <c r="D95" s="17">
        <f t="shared" si="36"/>
        <v>45</v>
      </c>
      <c r="E95" s="17">
        <v>15</v>
      </c>
      <c r="F95" s="17">
        <v>4</v>
      </c>
      <c r="G95" s="95">
        <v>26</v>
      </c>
      <c r="H95" s="86">
        <v>0</v>
      </c>
      <c r="I95" s="86">
        <f t="shared" si="37"/>
        <v>1</v>
      </c>
      <c r="J95" s="77">
        <f t="shared" si="38"/>
        <v>2</v>
      </c>
      <c r="K95" s="4"/>
      <c r="L95" s="96"/>
      <c r="M95" s="96"/>
      <c r="O95" s="96"/>
      <c r="P95" s="96"/>
    </row>
    <row r="96" spans="1:16" s="97" customFormat="1" ht="12.75">
      <c r="A96" s="94" t="s">
        <v>73</v>
      </c>
      <c r="B96" s="18">
        <v>2</v>
      </c>
      <c r="C96" s="16" t="s">
        <v>15</v>
      </c>
      <c r="D96" s="17">
        <f t="shared" si="36"/>
        <v>30</v>
      </c>
      <c r="E96" s="17">
        <v>15</v>
      </c>
      <c r="F96" s="17">
        <v>2</v>
      </c>
      <c r="G96" s="95">
        <v>13</v>
      </c>
      <c r="H96" s="86">
        <v>0</v>
      </c>
      <c r="I96" s="86">
        <f t="shared" si="37"/>
        <v>1</v>
      </c>
      <c r="J96" s="77">
        <f t="shared" si="38"/>
        <v>1</v>
      </c>
      <c r="K96" s="4"/>
      <c r="L96" s="96"/>
      <c r="M96" s="96"/>
      <c r="O96" s="96"/>
      <c r="P96" s="96"/>
    </row>
    <row r="97" spans="1:16" s="97" customFormat="1" ht="12.75">
      <c r="A97" s="94" t="s">
        <v>98</v>
      </c>
      <c r="B97" s="18">
        <v>10</v>
      </c>
      <c r="C97" s="16" t="s">
        <v>14</v>
      </c>
      <c r="D97" s="17">
        <f t="shared" si="36"/>
        <v>150</v>
      </c>
      <c r="E97" s="17">
        <v>60</v>
      </c>
      <c r="F97" s="17">
        <v>12</v>
      </c>
      <c r="G97" s="95">
        <v>78</v>
      </c>
      <c r="H97" s="86">
        <v>0</v>
      </c>
      <c r="I97" s="86">
        <f t="shared" si="37"/>
        <v>4</v>
      </c>
      <c r="J97" s="77">
        <f t="shared" si="38"/>
        <v>6</v>
      </c>
      <c r="K97" s="4"/>
      <c r="L97" s="96"/>
      <c r="M97" s="96"/>
      <c r="O97" s="96"/>
      <c r="P97" s="96"/>
    </row>
    <row r="98" spans="1:16" s="97" customFormat="1" ht="12.75">
      <c r="A98" s="94" t="s">
        <v>99</v>
      </c>
      <c r="B98" s="18">
        <v>7</v>
      </c>
      <c r="C98" s="16" t="s">
        <v>15</v>
      </c>
      <c r="D98" s="17">
        <f t="shared" si="36"/>
        <v>105</v>
      </c>
      <c r="E98" s="17">
        <v>45</v>
      </c>
      <c r="F98" s="17">
        <v>8</v>
      </c>
      <c r="G98" s="95">
        <v>52</v>
      </c>
      <c r="H98" s="86">
        <v>0</v>
      </c>
      <c r="I98" s="86">
        <f t="shared" si="37"/>
        <v>3</v>
      </c>
      <c r="J98" s="77">
        <f t="shared" si="38"/>
        <v>4</v>
      </c>
      <c r="K98" s="4"/>
      <c r="L98" s="96"/>
      <c r="M98" s="96"/>
      <c r="O98" s="96"/>
      <c r="P98" s="96"/>
    </row>
    <row r="99" spans="1:16" s="97" customFormat="1" ht="12.75">
      <c r="A99" s="94" t="s">
        <v>133</v>
      </c>
      <c r="B99" s="18">
        <v>4</v>
      </c>
      <c r="C99" s="16" t="s">
        <v>15</v>
      </c>
      <c r="D99" s="17">
        <v>160</v>
      </c>
      <c r="E99" s="17">
        <v>0</v>
      </c>
      <c r="F99" s="17">
        <v>0</v>
      </c>
      <c r="G99" s="95">
        <v>0</v>
      </c>
      <c r="H99" s="86">
        <v>0</v>
      </c>
      <c r="I99" s="86">
        <f t="shared" si="37"/>
        <v>0</v>
      </c>
      <c r="J99" s="77">
        <f t="shared" si="38"/>
        <v>0</v>
      </c>
      <c r="K99" s="4"/>
      <c r="L99" s="96"/>
      <c r="M99" s="96"/>
      <c r="O99" s="96"/>
      <c r="P99" s="96"/>
    </row>
    <row r="100" spans="1:10" ht="12.75">
      <c r="A100" s="94" t="s">
        <v>132</v>
      </c>
      <c r="B100" s="18">
        <v>2</v>
      </c>
      <c r="C100" s="16" t="s">
        <v>15</v>
      </c>
      <c r="D100" s="17">
        <v>80</v>
      </c>
      <c r="E100" s="17">
        <v>0</v>
      </c>
      <c r="F100" s="17">
        <v>0</v>
      </c>
      <c r="G100" s="95">
        <v>0</v>
      </c>
      <c r="H100" s="86">
        <v>0</v>
      </c>
      <c r="I100" s="86">
        <f t="shared" si="37"/>
        <v>0</v>
      </c>
      <c r="J100" s="77">
        <f t="shared" si="38"/>
        <v>0</v>
      </c>
    </row>
    <row r="101" spans="1:10" ht="13.5">
      <c r="A101" s="28" t="s">
        <v>16</v>
      </c>
      <c r="B101" s="88">
        <f>SUM(B93:B100)</f>
        <v>35</v>
      </c>
      <c r="C101" s="29">
        <f>COUNTIF(C93:C100,"e")</f>
        <v>4</v>
      </c>
      <c r="D101" s="89">
        <f aca="true" t="shared" si="39" ref="D101:J101">SUM(D93:D100)</f>
        <v>675</v>
      </c>
      <c r="E101" s="89">
        <f t="shared" si="39"/>
        <v>165</v>
      </c>
      <c r="F101" s="89">
        <f t="shared" si="39"/>
        <v>36</v>
      </c>
      <c r="G101" s="89">
        <f t="shared" si="39"/>
        <v>231</v>
      </c>
      <c r="H101" s="89">
        <f t="shared" si="39"/>
        <v>3</v>
      </c>
      <c r="I101" s="89">
        <f t="shared" si="39"/>
        <v>11</v>
      </c>
      <c r="J101" s="89">
        <f t="shared" si="39"/>
        <v>18</v>
      </c>
    </row>
    <row r="102" spans="1:10" ht="12.75">
      <c r="A102" s="148" t="s">
        <v>68</v>
      </c>
      <c r="B102" s="149"/>
      <c r="C102" s="149"/>
      <c r="D102" s="149"/>
      <c r="E102" s="149"/>
      <c r="F102" s="149"/>
      <c r="G102" s="149"/>
      <c r="H102" s="149"/>
      <c r="I102" s="149"/>
      <c r="J102" s="150"/>
    </row>
    <row r="103" spans="1:10" ht="12.75">
      <c r="A103" s="94" t="s">
        <v>100</v>
      </c>
      <c r="B103" s="18">
        <v>10</v>
      </c>
      <c r="C103" s="16" t="s">
        <v>14</v>
      </c>
      <c r="D103" s="17">
        <f>E103+F103+G103+H103</f>
        <v>165</v>
      </c>
      <c r="E103" s="17">
        <v>60</v>
      </c>
      <c r="F103" s="17">
        <v>14</v>
      </c>
      <c r="G103" s="95">
        <v>91</v>
      </c>
      <c r="H103" s="86">
        <v>0</v>
      </c>
      <c r="I103" s="86">
        <f>ROUNDUP(E103/15,0)</f>
        <v>4</v>
      </c>
      <c r="J103" s="77">
        <f>ROUNDUP((F103+G103+H103)/15,0)</f>
        <v>7</v>
      </c>
    </row>
    <row r="104" spans="1:10" ht="12.75">
      <c r="A104" s="94" t="s">
        <v>83</v>
      </c>
      <c r="B104" s="18">
        <v>1</v>
      </c>
      <c r="C104" s="16" t="s">
        <v>14</v>
      </c>
      <c r="D104" s="17">
        <f aca="true" t="shared" si="40" ref="D104:D109">E104+F104+G104+H104</f>
        <v>30</v>
      </c>
      <c r="E104" s="17">
        <v>15</v>
      </c>
      <c r="F104" s="17">
        <v>2</v>
      </c>
      <c r="G104" s="95">
        <v>13</v>
      </c>
      <c r="H104" s="105">
        <v>0</v>
      </c>
      <c r="I104" s="86">
        <f aca="true" t="shared" si="41" ref="I104:I110">ROUNDUP(E104/15,0)</f>
        <v>1</v>
      </c>
      <c r="J104" s="77">
        <f aca="true" t="shared" si="42" ref="J104:J110">ROUNDUP((F104+G104+H104)/15,0)</f>
        <v>1</v>
      </c>
    </row>
    <row r="105" spans="1:10" ht="12.75">
      <c r="A105" s="94" t="s">
        <v>129</v>
      </c>
      <c r="B105" s="18">
        <v>4</v>
      </c>
      <c r="C105" s="16" t="s">
        <v>15</v>
      </c>
      <c r="D105" s="17">
        <v>60</v>
      </c>
      <c r="E105" s="17">
        <v>30</v>
      </c>
      <c r="F105" s="17">
        <v>4</v>
      </c>
      <c r="G105" s="95">
        <v>26</v>
      </c>
      <c r="H105" s="105">
        <v>0</v>
      </c>
      <c r="I105" s="86">
        <f t="shared" si="41"/>
        <v>2</v>
      </c>
      <c r="J105" s="77">
        <f t="shared" si="42"/>
        <v>2</v>
      </c>
    </row>
    <row r="106" spans="1:10" ht="12.75">
      <c r="A106" s="94" t="s">
        <v>84</v>
      </c>
      <c r="B106" s="18">
        <v>2</v>
      </c>
      <c r="C106" s="16" t="s">
        <v>14</v>
      </c>
      <c r="D106" s="17">
        <f t="shared" si="40"/>
        <v>45</v>
      </c>
      <c r="E106" s="17">
        <v>15</v>
      </c>
      <c r="F106" s="17">
        <v>4</v>
      </c>
      <c r="G106" s="95">
        <v>26</v>
      </c>
      <c r="H106" s="105">
        <v>0</v>
      </c>
      <c r="I106" s="86">
        <f t="shared" si="41"/>
        <v>1</v>
      </c>
      <c r="J106" s="77">
        <f t="shared" si="42"/>
        <v>2</v>
      </c>
    </row>
    <row r="107" spans="1:10" ht="12.75">
      <c r="A107" s="94" t="s">
        <v>101</v>
      </c>
      <c r="B107" s="18">
        <v>2</v>
      </c>
      <c r="C107" s="16" t="s">
        <v>15</v>
      </c>
      <c r="D107" s="17">
        <f t="shared" si="40"/>
        <v>30</v>
      </c>
      <c r="E107" s="17">
        <v>15</v>
      </c>
      <c r="F107" s="17">
        <v>2</v>
      </c>
      <c r="G107" s="95">
        <v>13</v>
      </c>
      <c r="H107" s="105">
        <v>0</v>
      </c>
      <c r="I107" s="86">
        <f t="shared" si="41"/>
        <v>1</v>
      </c>
      <c r="J107" s="77">
        <f t="shared" si="42"/>
        <v>1</v>
      </c>
    </row>
    <row r="108" spans="1:10" ht="12.75">
      <c r="A108" s="94" t="s">
        <v>102</v>
      </c>
      <c r="B108" s="18">
        <v>6</v>
      </c>
      <c r="C108" s="16" t="s">
        <v>15</v>
      </c>
      <c r="D108" s="17">
        <f t="shared" si="40"/>
        <v>90</v>
      </c>
      <c r="E108" s="17">
        <v>30</v>
      </c>
      <c r="F108" s="17">
        <v>8</v>
      </c>
      <c r="G108" s="95">
        <v>52</v>
      </c>
      <c r="H108" s="105">
        <v>0</v>
      </c>
      <c r="I108" s="86">
        <f t="shared" si="41"/>
        <v>2</v>
      </c>
      <c r="J108" s="77">
        <f t="shared" si="42"/>
        <v>4</v>
      </c>
    </row>
    <row r="109" spans="1:10" ht="12.75">
      <c r="A109" s="94" t="s">
        <v>123</v>
      </c>
      <c r="B109" s="18">
        <v>4</v>
      </c>
      <c r="C109" s="16" t="s">
        <v>15</v>
      </c>
      <c r="D109" s="17">
        <f t="shared" si="40"/>
        <v>60</v>
      </c>
      <c r="E109" s="17">
        <v>30</v>
      </c>
      <c r="F109" s="17">
        <v>4</v>
      </c>
      <c r="G109" s="95">
        <v>26</v>
      </c>
      <c r="H109" s="105">
        <v>0</v>
      </c>
      <c r="I109" s="86">
        <f t="shared" si="41"/>
        <v>2</v>
      </c>
      <c r="J109" s="77">
        <f t="shared" si="42"/>
        <v>2</v>
      </c>
    </row>
    <row r="110" spans="1:10" ht="12.75">
      <c r="A110" s="94" t="s">
        <v>86</v>
      </c>
      <c r="B110" s="18">
        <v>1</v>
      </c>
      <c r="C110" s="16" t="s">
        <v>14</v>
      </c>
      <c r="D110" s="17">
        <f>E110+F110+G110+H110</f>
        <v>30</v>
      </c>
      <c r="E110" s="17">
        <v>15</v>
      </c>
      <c r="F110" s="17">
        <v>2</v>
      </c>
      <c r="G110" s="95">
        <v>13</v>
      </c>
      <c r="H110" s="105">
        <v>0</v>
      </c>
      <c r="I110" s="86">
        <f t="shared" si="41"/>
        <v>1</v>
      </c>
      <c r="J110" s="77">
        <f t="shared" si="42"/>
        <v>1</v>
      </c>
    </row>
    <row r="111" spans="1:10" ht="12" customHeight="1">
      <c r="A111" s="114" t="s">
        <v>16</v>
      </c>
      <c r="B111" s="115">
        <f>SUM(B103:B110)</f>
        <v>30</v>
      </c>
      <c r="C111" s="29">
        <f>COUNTIF(C103:C110,"e")</f>
        <v>4</v>
      </c>
      <c r="D111" s="115">
        <f aca="true" t="shared" si="43" ref="D111:J111">SUM(D103:D110)</f>
        <v>510</v>
      </c>
      <c r="E111" s="115">
        <f t="shared" si="43"/>
        <v>210</v>
      </c>
      <c r="F111" s="115">
        <f t="shared" si="43"/>
        <v>40</v>
      </c>
      <c r="G111" s="115">
        <f t="shared" si="43"/>
        <v>260</v>
      </c>
      <c r="H111" s="115">
        <f t="shared" si="43"/>
        <v>0</v>
      </c>
      <c r="I111" s="115">
        <f t="shared" si="43"/>
        <v>14</v>
      </c>
      <c r="J111" s="115">
        <f t="shared" si="43"/>
        <v>20</v>
      </c>
    </row>
    <row r="112" spans="1:10" ht="13.5" customHeight="1">
      <c r="A112" s="38" t="s">
        <v>126</v>
      </c>
      <c r="B112" s="72">
        <f>B70+B80+B91+B101+B111</f>
        <v>155</v>
      </c>
      <c r="C112" s="64">
        <f aca="true" t="shared" si="44" ref="C112:H112">C70+C80+C91+C101+C111</f>
        <v>18</v>
      </c>
      <c r="D112" s="64">
        <f t="shared" si="44"/>
        <v>2345</v>
      </c>
      <c r="E112" s="64">
        <f t="shared" si="44"/>
        <v>890</v>
      </c>
      <c r="F112" s="64">
        <f t="shared" si="44"/>
        <v>160</v>
      </c>
      <c r="G112" s="64">
        <f t="shared" si="44"/>
        <v>1046</v>
      </c>
      <c r="H112" s="64">
        <f t="shared" si="44"/>
        <v>9</v>
      </c>
      <c r="I112" s="109"/>
      <c r="J112" s="109"/>
    </row>
    <row r="113" spans="1:10" ht="15.75" customHeight="1">
      <c r="A113" s="40" t="s">
        <v>18</v>
      </c>
      <c r="B113" s="110"/>
      <c r="C113" s="41"/>
      <c r="D113" s="65"/>
      <c r="E113" s="66">
        <f>(E112/D112)*100</f>
        <v>37.953091684434966</v>
      </c>
      <c r="F113" s="66">
        <f>(F112/D112)*100</f>
        <v>6.823027718550106</v>
      </c>
      <c r="G113" s="66">
        <f>(G112/D112)*100</f>
        <v>44.60554371002132</v>
      </c>
      <c r="H113" s="66">
        <f>(H112/D112)*100</f>
        <v>0.3837953091684435</v>
      </c>
      <c r="I113" s="111"/>
      <c r="J113" s="112"/>
    </row>
    <row r="114" spans="1:10" ht="45" customHeight="1">
      <c r="A114" s="117"/>
      <c r="B114" s="118"/>
      <c r="C114" s="119"/>
      <c r="D114" s="120"/>
      <c r="E114" s="121"/>
      <c r="F114" s="121"/>
      <c r="G114" s="121"/>
      <c r="H114" s="121"/>
      <c r="I114" s="122"/>
      <c r="J114" s="123"/>
    </row>
    <row r="115" spans="1:10" ht="87.75">
      <c r="A115" s="139" t="s">
        <v>131</v>
      </c>
      <c r="B115" s="68" t="s">
        <v>0</v>
      </c>
      <c r="C115" s="10" t="s">
        <v>1</v>
      </c>
      <c r="D115" s="10" t="s">
        <v>2</v>
      </c>
      <c r="E115" s="116" t="s">
        <v>3</v>
      </c>
      <c r="F115" s="9" t="s">
        <v>4</v>
      </c>
      <c r="G115" s="9" t="s">
        <v>5</v>
      </c>
      <c r="H115" s="10" t="s">
        <v>6</v>
      </c>
      <c r="I115" s="116" t="s">
        <v>7</v>
      </c>
      <c r="J115" s="116" t="s">
        <v>8</v>
      </c>
    </row>
    <row r="116" spans="1:21" ht="12.75">
      <c r="A116" s="148" t="s">
        <v>69</v>
      </c>
      <c r="B116" s="149"/>
      <c r="C116" s="149"/>
      <c r="D116" s="149"/>
      <c r="E116" s="149"/>
      <c r="F116" s="149"/>
      <c r="G116" s="149"/>
      <c r="H116" s="149"/>
      <c r="I116" s="149"/>
      <c r="J116" s="150"/>
      <c r="U116" s="104" t="s">
        <v>85</v>
      </c>
    </row>
    <row r="117" spans="1:16" ht="12.75">
      <c r="A117" s="94" t="s">
        <v>103</v>
      </c>
      <c r="B117" s="18">
        <v>3</v>
      </c>
      <c r="C117" s="16" t="s">
        <v>14</v>
      </c>
      <c r="D117" s="17">
        <f>E117+F117+G117+H117</f>
        <v>45</v>
      </c>
      <c r="E117" s="17">
        <v>15</v>
      </c>
      <c r="F117" s="17">
        <v>4</v>
      </c>
      <c r="G117" s="95">
        <v>26</v>
      </c>
      <c r="H117" s="86">
        <v>0</v>
      </c>
      <c r="I117" s="86">
        <f>ROUNDUP(E117/15,0)</f>
        <v>1</v>
      </c>
      <c r="J117" s="77">
        <f>ROUNDUP((F117+G117+H117)/15,0)</f>
        <v>2</v>
      </c>
      <c r="K117" s="77">
        <f aca="true" t="shared" si="45" ref="K117:P117">ROUNDUP((G117+H117+I117)/15,0)</f>
        <v>2</v>
      </c>
      <c r="L117" s="77">
        <f t="shared" si="45"/>
        <v>1</v>
      </c>
      <c r="M117" s="77">
        <f t="shared" si="45"/>
        <v>1</v>
      </c>
      <c r="N117" s="77">
        <f t="shared" si="45"/>
        <v>1</v>
      </c>
      <c r="O117" s="77">
        <f t="shared" si="45"/>
        <v>1</v>
      </c>
      <c r="P117" s="77">
        <f t="shared" si="45"/>
        <v>1</v>
      </c>
    </row>
    <row r="118" spans="1:10" ht="12.75">
      <c r="A118" s="94" t="s">
        <v>104</v>
      </c>
      <c r="B118" s="18">
        <v>14</v>
      </c>
      <c r="C118" s="16" t="s">
        <v>14</v>
      </c>
      <c r="D118" s="17">
        <f aca="true" t="shared" si="46" ref="D118:D124">E118+F118+G118+H118</f>
        <v>210</v>
      </c>
      <c r="E118" s="17">
        <v>75</v>
      </c>
      <c r="F118" s="17">
        <v>16</v>
      </c>
      <c r="G118" s="95">
        <v>119</v>
      </c>
      <c r="H118" s="105">
        <v>0</v>
      </c>
      <c r="I118" s="86">
        <f aca="true" t="shared" si="47" ref="I118:I126">ROUNDUP(E118/15,0)</f>
        <v>5</v>
      </c>
      <c r="J118" s="77">
        <f aca="true" t="shared" si="48" ref="J118:J125">ROUNDUP((F118+G118+H118)/15,0)</f>
        <v>9</v>
      </c>
    </row>
    <row r="119" spans="1:10" ht="12.75">
      <c r="A119" s="94" t="s">
        <v>105</v>
      </c>
      <c r="B119" s="18">
        <v>5</v>
      </c>
      <c r="C119" s="16" t="s">
        <v>14</v>
      </c>
      <c r="D119" s="17">
        <f t="shared" si="46"/>
        <v>75</v>
      </c>
      <c r="E119" s="17">
        <v>30</v>
      </c>
      <c r="F119" s="17">
        <v>6</v>
      </c>
      <c r="G119" s="95">
        <v>39</v>
      </c>
      <c r="H119" s="105">
        <v>0</v>
      </c>
      <c r="I119" s="86">
        <f t="shared" si="47"/>
        <v>2</v>
      </c>
      <c r="J119" s="77">
        <f t="shared" si="48"/>
        <v>3</v>
      </c>
    </row>
    <row r="120" spans="1:10" ht="12.75">
      <c r="A120" s="94" t="s">
        <v>130</v>
      </c>
      <c r="B120" s="18">
        <v>3</v>
      </c>
      <c r="C120" s="16" t="s">
        <v>14</v>
      </c>
      <c r="D120" s="17">
        <f>E120+F120+G120+H120</f>
        <v>45</v>
      </c>
      <c r="E120" s="17">
        <v>15</v>
      </c>
      <c r="F120" s="17">
        <v>4</v>
      </c>
      <c r="G120" s="95">
        <v>26</v>
      </c>
      <c r="H120" s="105">
        <v>0</v>
      </c>
      <c r="I120" s="86">
        <f t="shared" si="47"/>
        <v>1</v>
      </c>
      <c r="J120" s="77">
        <f t="shared" si="48"/>
        <v>2</v>
      </c>
    </row>
    <row r="121" spans="1:10" ht="12.75">
      <c r="A121" s="94" t="s">
        <v>87</v>
      </c>
      <c r="B121" s="18">
        <v>1</v>
      </c>
      <c r="C121" s="16" t="s">
        <v>14</v>
      </c>
      <c r="D121" s="17">
        <f t="shared" si="46"/>
        <v>30</v>
      </c>
      <c r="E121" s="17">
        <v>30</v>
      </c>
      <c r="F121" s="17">
        <v>0</v>
      </c>
      <c r="G121" s="95">
        <v>0</v>
      </c>
      <c r="H121" s="105">
        <v>0</v>
      </c>
      <c r="I121" s="86">
        <f t="shared" si="47"/>
        <v>2</v>
      </c>
      <c r="J121" s="77">
        <f t="shared" si="48"/>
        <v>0</v>
      </c>
    </row>
    <row r="122" spans="1:10" ht="12.75">
      <c r="A122" s="94" t="s">
        <v>136</v>
      </c>
      <c r="B122" s="18">
        <v>1</v>
      </c>
      <c r="C122" s="16" t="s">
        <v>15</v>
      </c>
      <c r="D122" s="17">
        <f t="shared" si="46"/>
        <v>30</v>
      </c>
      <c r="E122" s="17">
        <v>0</v>
      </c>
      <c r="F122" s="17">
        <v>0</v>
      </c>
      <c r="G122" s="17">
        <v>30</v>
      </c>
      <c r="H122" s="86">
        <v>0</v>
      </c>
      <c r="I122" s="86">
        <f t="shared" si="47"/>
        <v>0</v>
      </c>
      <c r="J122" s="77">
        <f t="shared" si="48"/>
        <v>2</v>
      </c>
    </row>
    <row r="123" spans="1:10" ht="12.75">
      <c r="A123" s="94" t="s">
        <v>137</v>
      </c>
      <c r="B123" s="18">
        <v>1</v>
      </c>
      <c r="C123" s="16" t="s">
        <v>15</v>
      </c>
      <c r="D123" s="17">
        <f t="shared" si="46"/>
        <v>30</v>
      </c>
      <c r="E123" s="17">
        <v>0</v>
      </c>
      <c r="F123" s="17">
        <v>0</v>
      </c>
      <c r="G123" s="17">
        <v>30</v>
      </c>
      <c r="H123" s="105">
        <v>0</v>
      </c>
      <c r="I123" s="86">
        <f t="shared" si="47"/>
        <v>0</v>
      </c>
      <c r="J123" s="77">
        <f t="shared" si="48"/>
        <v>2</v>
      </c>
    </row>
    <row r="124" spans="1:10" ht="12.75">
      <c r="A124" s="94" t="s">
        <v>138</v>
      </c>
      <c r="B124" s="18">
        <v>1</v>
      </c>
      <c r="C124" s="16" t="s">
        <v>15</v>
      </c>
      <c r="D124" s="17">
        <f t="shared" si="46"/>
        <v>30</v>
      </c>
      <c r="E124" s="17">
        <v>0</v>
      </c>
      <c r="F124" s="17">
        <v>0</v>
      </c>
      <c r="G124" s="17">
        <v>30</v>
      </c>
      <c r="H124" s="105">
        <v>0</v>
      </c>
      <c r="I124" s="86">
        <f t="shared" si="47"/>
        <v>0</v>
      </c>
      <c r="J124" s="77">
        <f t="shared" si="48"/>
        <v>2</v>
      </c>
    </row>
    <row r="125" spans="1:10" ht="12.75">
      <c r="A125" s="94" t="s">
        <v>134</v>
      </c>
      <c r="B125" s="18">
        <v>2</v>
      </c>
      <c r="C125" s="16" t="s">
        <v>15</v>
      </c>
      <c r="D125" s="17">
        <v>80</v>
      </c>
      <c r="E125" s="17">
        <v>0</v>
      </c>
      <c r="F125" s="17">
        <v>0</v>
      </c>
      <c r="G125" s="95">
        <v>0</v>
      </c>
      <c r="H125" s="105">
        <v>0</v>
      </c>
      <c r="I125" s="86">
        <f t="shared" si="47"/>
        <v>0</v>
      </c>
      <c r="J125" s="77">
        <f t="shared" si="48"/>
        <v>0</v>
      </c>
    </row>
    <row r="126" spans="1:10" ht="12.75">
      <c r="A126" s="94" t="s">
        <v>135</v>
      </c>
      <c r="B126" s="18">
        <v>4</v>
      </c>
      <c r="C126" s="16" t="s">
        <v>15</v>
      </c>
      <c r="D126" s="17">
        <v>160</v>
      </c>
      <c r="E126" s="17">
        <v>0</v>
      </c>
      <c r="F126" s="17">
        <v>0</v>
      </c>
      <c r="G126" s="95">
        <v>0</v>
      </c>
      <c r="H126" s="105">
        <v>0</v>
      </c>
      <c r="I126" s="86">
        <f t="shared" si="47"/>
        <v>0</v>
      </c>
      <c r="J126" s="77">
        <f>ROUNDUP((F126+G126+H126)/15,0)</f>
        <v>0</v>
      </c>
    </row>
    <row r="127" spans="1:10" ht="13.5">
      <c r="A127" s="28" t="s">
        <v>16</v>
      </c>
      <c r="B127" s="88">
        <f>SUM(B117:B126)</f>
        <v>35</v>
      </c>
      <c r="C127" s="29">
        <f>COUNTIF(C117:C126,"e")</f>
        <v>5</v>
      </c>
      <c r="D127" s="88">
        <f aca="true" t="shared" si="49" ref="D127:J127">SUM(D117:D126)</f>
        <v>735</v>
      </c>
      <c r="E127" s="88">
        <f t="shared" si="49"/>
        <v>165</v>
      </c>
      <c r="F127" s="88">
        <f t="shared" si="49"/>
        <v>30</v>
      </c>
      <c r="G127" s="88">
        <f t="shared" si="49"/>
        <v>300</v>
      </c>
      <c r="H127" s="88">
        <f t="shared" si="49"/>
        <v>0</v>
      </c>
      <c r="I127" s="88">
        <f t="shared" si="49"/>
        <v>11</v>
      </c>
      <c r="J127" s="88">
        <f t="shared" si="49"/>
        <v>22</v>
      </c>
    </row>
    <row r="128" spans="1:10" ht="12.75">
      <c r="A128" s="148" t="s">
        <v>70</v>
      </c>
      <c r="B128" s="149"/>
      <c r="C128" s="149"/>
      <c r="D128" s="149"/>
      <c r="E128" s="149"/>
      <c r="F128" s="149"/>
      <c r="G128" s="149"/>
      <c r="H128" s="149"/>
      <c r="I128" s="149"/>
      <c r="J128" s="150"/>
    </row>
    <row r="129" spans="1:10" ht="12.75">
      <c r="A129" s="94" t="s">
        <v>139</v>
      </c>
      <c r="B129" s="18">
        <v>7</v>
      </c>
      <c r="C129" s="16" t="s">
        <v>14</v>
      </c>
      <c r="D129" s="17">
        <v>60</v>
      </c>
      <c r="E129" s="17">
        <v>0</v>
      </c>
      <c r="F129" s="17">
        <v>0</v>
      </c>
      <c r="G129" s="17">
        <v>60</v>
      </c>
      <c r="H129" s="86">
        <v>0</v>
      </c>
      <c r="I129" s="86">
        <f>CEILING(E129/15,0)</f>
        <v>0</v>
      </c>
      <c r="J129" s="77">
        <f>ROUNDUP((F129+G129+H129)/15,0)</f>
        <v>4</v>
      </c>
    </row>
    <row r="130" spans="1:10" ht="12.75">
      <c r="A130" s="94" t="s">
        <v>140</v>
      </c>
      <c r="B130" s="18">
        <v>7</v>
      </c>
      <c r="C130" s="16" t="s">
        <v>14</v>
      </c>
      <c r="D130" s="17">
        <v>60</v>
      </c>
      <c r="E130" s="17">
        <v>0</v>
      </c>
      <c r="F130" s="17">
        <v>0</v>
      </c>
      <c r="G130" s="17">
        <v>60</v>
      </c>
      <c r="H130" s="105">
        <v>0</v>
      </c>
      <c r="I130" s="86">
        <f aca="true" t="shared" si="50" ref="I130:I138">CEILING(E130/15,0)</f>
        <v>0</v>
      </c>
      <c r="J130" s="77">
        <f aca="true" t="shared" si="51" ref="J130:J138">ROUNDUP((F130+G130+H130)/15,0)</f>
        <v>4</v>
      </c>
    </row>
    <row r="131" spans="1:10" ht="12.75">
      <c r="A131" s="94" t="s">
        <v>141</v>
      </c>
      <c r="B131" s="18">
        <v>7</v>
      </c>
      <c r="C131" s="16" t="s">
        <v>14</v>
      </c>
      <c r="D131" s="17">
        <v>60</v>
      </c>
      <c r="E131" s="17">
        <v>0</v>
      </c>
      <c r="F131" s="17">
        <v>0</v>
      </c>
      <c r="G131" s="17">
        <v>60</v>
      </c>
      <c r="H131" s="105">
        <v>0</v>
      </c>
      <c r="I131" s="86">
        <f t="shared" si="50"/>
        <v>0</v>
      </c>
      <c r="J131" s="77">
        <f t="shared" si="51"/>
        <v>4</v>
      </c>
    </row>
    <row r="132" spans="1:10" ht="12.75">
      <c r="A132" s="94" t="s">
        <v>142</v>
      </c>
      <c r="B132" s="18">
        <v>3</v>
      </c>
      <c r="C132" s="16" t="s">
        <v>14</v>
      </c>
      <c r="D132" s="17">
        <f aca="true" t="shared" si="52" ref="D132:D138">E132+F132+G132+H132</f>
        <v>30</v>
      </c>
      <c r="E132" s="17">
        <v>0</v>
      </c>
      <c r="F132" s="17">
        <v>0</v>
      </c>
      <c r="G132" s="95">
        <v>30</v>
      </c>
      <c r="H132" s="105">
        <v>0</v>
      </c>
      <c r="I132" s="86">
        <f t="shared" si="50"/>
        <v>0</v>
      </c>
      <c r="J132" s="77">
        <f t="shared" si="51"/>
        <v>2</v>
      </c>
    </row>
    <row r="133" spans="1:10" ht="12.75">
      <c r="A133" s="56" t="s">
        <v>113</v>
      </c>
      <c r="B133" s="18">
        <v>1</v>
      </c>
      <c r="C133" s="16" t="s">
        <v>15</v>
      </c>
      <c r="D133" s="17">
        <f t="shared" si="52"/>
        <v>15</v>
      </c>
      <c r="E133" s="17">
        <v>0</v>
      </c>
      <c r="F133" s="17">
        <v>2</v>
      </c>
      <c r="G133" s="95">
        <v>13</v>
      </c>
      <c r="H133" s="86">
        <v>0</v>
      </c>
      <c r="I133" s="86">
        <f t="shared" si="50"/>
        <v>0</v>
      </c>
      <c r="J133" s="77">
        <f t="shared" si="51"/>
        <v>1</v>
      </c>
    </row>
    <row r="134" spans="1:10" ht="12.75">
      <c r="A134" s="56" t="s">
        <v>114</v>
      </c>
      <c r="B134" s="18">
        <v>1</v>
      </c>
      <c r="C134" s="16" t="s">
        <v>15</v>
      </c>
      <c r="D134" s="17">
        <f t="shared" si="52"/>
        <v>15</v>
      </c>
      <c r="E134" s="17">
        <v>0</v>
      </c>
      <c r="F134" s="17">
        <v>2</v>
      </c>
      <c r="G134" s="95">
        <v>13</v>
      </c>
      <c r="H134" s="86">
        <v>0</v>
      </c>
      <c r="I134" s="86">
        <f t="shared" si="50"/>
        <v>0</v>
      </c>
      <c r="J134" s="77">
        <f t="shared" si="51"/>
        <v>1</v>
      </c>
    </row>
    <row r="135" spans="1:10" ht="12.75">
      <c r="A135" s="56" t="s">
        <v>115</v>
      </c>
      <c r="B135" s="18">
        <v>1</v>
      </c>
      <c r="C135" s="16" t="s">
        <v>15</v>
      </c>
      <c r="D135" s="17">
        <f t="shared" si="52"/>
        <v>15</v>
      </c>
      <c r="E135" s="17">
        <v>0</v>
      </c>
      <c r="F135" s="17">
        <v>2</v>
      </c>
      <c r="G135" s="95">
        <v>13</v>
      </c>
      <c r="H135" s="105">
        <v>0</v>
      </c>
      <c r="I135" s="86">
        <f t="shared" si="50"/>
        <v>0</v>
      </c>
      <c r="J135" s="77">
        <f t="shared" si="51"/>
        <v>1</v>
      </c>
    </row>
    <row r="136" spans="1:10" ht="12.75">
      <c r="A136" s="56" t="s">
        <v>116</v>
      </c>
      <c r="B136" s="18">
        <v>1</v>
      </c>
      <c r="C136" s="16" t="s">
        <v>15</v>
      </c>
      <c r="D136" s="17">
        <f t="shared" si="52"/>
        <v>15</v>
      </c>
      <c r="E136" s="17">
        <v>0</v>
      </c>
      <c r="F136" s="17">
        <v>2</v>
      </c>
      <c r="G136" s="95">
        <v>13</v>
      </c>
      <c r="H136" s="105">
        <v>0</v>
      </c>
      <c r="I136" s="86">
        <f t="shared" si="50"/>
        <v>0</v>
      </c>
      <c r="J136" s="77">
        <f t="shared" si="51"/>
        <v>1</v>
      </c>
    </row>
    <row r="137" spans="1:10" ht="12.75">
      <c r="A137" s="56" t="s">
        <v>117</v>
      </c>
      <c r="B137" s="18">
        <v>1</v>
      </c>
      <c r="C137" s="16" t="s">
        <v>15</v>
      </c>
      <c r="D137" s="17">
        <f t="shared" si="52"/>
        <v>15</v>
      </c>
      <c r="E137" s="17">
        <v>0</v>
      </c>
      <c r="F137" s="17">
        <v>2</v>
      </c>
      <c r="G137" s="95">
        <v>13</v>
      </c>
      <c r="H137" s="105">
        <v>0</v>
      </c>
      <c r="I137" s="86">
        <f t="shared" si="50"/>
        <v>0</v>
      </c>
      <c r="J137" s="77">
        <f t="shared" si="51"/>
        <v>1</v>
      </c>
    </row>
    <row r="138" spans="1:10" ht="12.75">
      <c r="A138" s="56" t="s">
        <v>118</v>
      </c>
      <c r="B138" s="18">
        <v>1</v>
      </c>
      <c r="C138" s="16" t="s">
        <v>15</v>
      </c>
      <c r="D138" s="17">
        <f t="shared" si="52"/>
        <v>15</v>
      </c>
      <c r="E138" s="17">
        <v>0</v>
      </c>
      <c r="F138" s="17">
        <v>2</v>
      </c>
      <c r="G138" s="95">
        <v>13</v>
      </c>
      <c r="H138" s="105">
        <v>0</v>
      </c>
      <c r="I138" s="86">
        <f t="shared" si="50"/>
        <v>0</v>
      </c>
      <c r="J138" s="77">
        <f t="shared" si="51"/>
        <v>1</v>
      </c>
    </row>
    <row r="139" spans="1:10" ht="13.5">
      <c r="A139" s="28" t="s">
        <v>16</v>
      </c>
      <c r="B139" s="88">
        <f>SUM(B129:B138)</f>
        <v>30</v>
      </c>
      <c r="C139" s="29">
        <f>COUNTIF(C129:C138,"e")</f>
        <v>4</v>
      </c>
      <c r="D139" s="88">
        <f aca="true" t="shared" si="53" ref="D139:J139">SUM(D129:D138)</f>
        <v>300</v>
      </c>
      <c r="E139" s="88">
        <f t="shared" si="53"/>
        <v>0</v>
      </c>
      <c r="F139" s="88">
        <f t="shared" si="53"/>
        <v>12</v>
      </c>
      <c r="G139" s="88">
        <f t="shared" si="53"/>
        <v>288</v>
      </c>
      <c r="H139" s="88">
        <f t="shared" si="53"/>
        <v>0</v>
      </c>
      <c r="I139" s="88">
        <f>SUM(I129:I138)</f>
        <v>0</v>
      </c>
      <c r="J139" s="88">
        <f t="shared" si="53"/>
        <v>20</v>
      </c>
    </row>
    <row r="140" spans="1:10" ht="13.5">
      <c r="A140" s="78" t="s">
        <v>127</v>
      </c>
      <c r="B140" s="37">
        <f aca="true" t="shared" si="54" ref="B140:G140">B127+B139</f>
        <v>65</v>
      </c>
      <c r="C140" s="64">
        <f t="shared" si="54"/>
        <v>9</v>
      </c>
      <c r="D140" s="64">
        <f>D127+D139</f>
        <v>1035</v>
      </c>
      <c r="E140" s="64">
        <f>E127+E139</f>
        <v>165</v>
      </c>
      <c r="F140" s="64">
        <f t="shared" si="54"/>
        <v>42</v>
      </c>
      <c r="G140" s="64">
        <f t="shared" si="54"/>
        <v>588</v>
      </c>
      <c r="H140" s="140">
        <f>SUM(H139,H127)</f>
        <v>0</v>
      </c>
      <c r="I140" s="87"/>
      <c r="J140" s="18"/>
    </row>
    <row r="141" spans="1:10" ht="13.5">
      <c r="A141" s="135" t="s">
        <v>119</v>
      </c>
      <c r="B141" s="92">
        <f aca="true" t="shared" si="55" ref="B141:G141">B17+B32+B44+B56+B70+B80+B91+B101+B111+B127+B139</f>
        <v>340</v>
      </c>
      <c r="C141" s="92">
        <f t="shared" si="55"/>
        <v>42</v>
      </c>
      <c r="D141" s="92">
        <f t="shared" si="55"/>
        <v>5100</v>
      </c>
      <c r="E141" s="92">
        <f t="shared" si="55"/>
        <v>1725</v>
      </c>
      <c r="F141" s="92">
        <f t="shared" si="55"/>
        <v>401</v>
      </c>
      <c r="G141" s="92">
        <f t="shared" si="55"/>
        <v>2405</v>
      </c>
      <c r="H141" s="134">
        <f>SUM(H140,H112,H57)</f>
        <v>9</v>
      </c>
      <c r="I141" s="109"/>
      <c r="J141" s="109"/>
    </row>
    <row r="142" spans="1:10" ht="13.5">
      <c r="A142" s="90" t="s">
        <v>19</v>
      </c>
      <c r="B142" s="93"/>
      <c r="C142" s="91"/>
      <c r="D142" s="65"/>
      <c r="E142" s="66">
        <f>(E141/D141)*100</f>
        <v>33.82352941176471</v>
      </c>
      <c r="F142" s="66">
        <f>(F141/D141)*100</f>
        <v>7.862745098039216</v>
      </c>
      <c r="G142" s="66">
        <f>(G141/D141)*100</f>
        <v>47.15686274509804</v>
      </c>
      <c r="H142" s="113">
        <f>H141/D141*100</f>
        <v>0.17647058823529413</v>
      </c>
      <c r="I142" s="111"/>
      <c r="J142" s="112"/>
    </row>
    <row r="143" spans="1:24" s="145" customFormat="1" ht="42" customHeight="1">
      <c r="A143" s="147" t="s">
        <v>143</v>
      </c>
      <c r="B143" s="147"/>
      <c r="C143" s="147"/>
      <c r="D143" s="147"/>
      <c r="E143" s="147"/>
      <c r="F143" s="147"/>
      <c r="G143" s="147"/>
      <c r="H143" s="147"/>
      <c r="I143" s="147"/>
      <c r="J143" s="147"/>
      <c r="K143" s="146"/>
      <c r="L143" s="146"/>
      <c r="M143" s="146"/>
      <c r="N143" s="146"/>
      <c r="O143" s="146"/>
      <c r="P143" s="146"/>
      <c r="Q143" s="146"/>
      <c r="R143" s="146"/>
      <c r="S143" s="146"/>
      <c r="T143" s="2"/>
      <c r="U143" s="2"/>
      <c r="V143" s="2"/>
      <c r="W143" s="2"/>
      <c r="X143" s="2"/>
    </row>
    <row r="144" ht="12.75">
      <c r="J144" s="8"/>
    </row>
    <row r="145" ht="12.75">
      <c r="J145" s="8"/>
    </row>
    <row r="146" ht="12.75">
      <c r="J146" s="8"/>
    </row>
    <row r="147" ht="12.75">
      <c r="J147" s="8"/>
    </row>
    <row r="148" ht="12.75">
      <c r="J148" s="8"/>
    </row>
    <row r="149" ht="12.75">
      <c r="J149" s="8"/>
    </row>
    <row r="150" ht="12.75">
      <c r="J150" s="8"/>
    </row>
    <row r="151" ht="12.75">
      <c r="J151" s="8"/>
    </row>
    <row r="152" ht="12.75">
      <c r="J152" s="8"/>
    </row>
    <row r="153" ht="12.75">
      <c r="J153" s="8"/>
    </row>
    <row r="154" ht="12.75">
      <c r="J154" s="8"/>
    </row>
    <row r="155" ht="12.75">
      <c r="J155" s="8"/>
    </row>
    <row r="156" ht="12.75">
      <c r="J156" s="8"/>
    </row>
    <row r="157" ht="12.75">
      <c r="J157" s="8"/>
    </row>
    <row r="158" ht="12.75">
      <c r="J158" s="8"/>
    </row>
    <row r="159" ht="12.75">
      <c r="J159" s="8"/>
    </row>
    <row r="160" ht="12.75">
      <c r="J160" s="8"/>
    </row>
    <row r="161" ht="12.75">
      <c r="J161" s="8"/>
    </row>
    <row r="162" ht="12.75">
      <c r="J162" s="8"/>
    </row>
    <row r="163" ht="12.75">
      <c r="J163" s="8"/>
    </row>
    <row r="164" ht="12.75">
      <c r="J164" s="8"/>
    </row>
    <row r="165" ht="12.75">
      <c r="J165" s="8"/>
    </row>
    <row r="166" ht="12.75">
      <c r="J166" s="8"/>
    </row>
    <row r="167" ht="12.75">
      <c r="J167" s="8"/>
    </row>
    <row r="168" ht="12.75">
      <c r="J168" s="8"/>
    </row>
    <row r="169" ht="12.75">
      <c r="J169" s="8"/>
    </row>
    <row r="170" ht="12.75">
      <c r="J170" s="8"/>
    </row>
    <row r="171" ht="12.75">
      <c r="J171" s="8"/>
    </row>
    <row r="172" ht="12.75">
      <c r="J172" s="8"/>
    </row>
    <row r="173" ht="12.75">
      <c r="J173" s="8"/>
    </row>
    <row r="174" ht="12.75">
      <c r="J174" s="8"/>
    </row>
    <row r="175" ht="12.75">
      <c r="J175" s="8"/>
    </row>
    <row r="176" ht="12.75">
      <c r="J176" s="8"/>
    </row>
    <row r="177" ht="12.75">
      <c r="J177" s="8"/>
    </row>
    <row r="178" ht="12.75">
      <c r="J178" s="8"/>
    </row>
    <row r="179" ht="12.75">
      <c r="J179" s="8"/>
    </row>
    <row r="180" ht="12.75">
      <c r="J180" s="8"/>
    </row>
    <row r="181" ht="12.75">
      <c r="J181" s="8"/>
    </row>
    <row r="182" ht="12.75">
      <c r="J182" s="8"/>
    </row>
    <row r="183" ht="12.75">
      <c r="J183" s="8"/>
    </row>
    <row r="184" ht="12.75">
      <c r="J184" s="8"/>
    </row>
    <row r="185" ht="12.75">
      <c r="J185" s="8"/>
    </row>
    <row r="186" ht="12.75">
      <c r="J186" s="8"/>
    </row>
    <row r="187" ht="12.75">
      <c r="J187" s="8"/>
    </row>
    <row r="188" ht="12.75">
      <c r="J188" s="8"/>
    </row>
    <row r="189" ht="12.75">
      <c r="J189" s="8"/>
    </row>
    <row r="190" ht="12.75">
      <c r="J190" s="8"/>
    </row>
    <row r="191" ht="12.75">
      <c r="J191" s="8"/>
    </row>
    <row r="192" ht="12.75">
      <c r="J192" s="8"/>
    </row>
    <row r="193" ht="12.75">
      <c r="J193" s="8"/>
    </row>
    <row r="194" ht="12.75">
      <c r="J194" s="8"/>
    </row>
    <row r="195" ht="12.75">
      <c r="J195" s="8"/>
    </row>
    <row r="196" ht="12.75">
      <c r="J196" s="8"/>
    </row>
    <row r="197" ht="12.75">
      <c r="J197" s="8"/>
    </row>
    <row r="198" ht="12.75">
      <c r="J198" s="8"/>
    </row>
    <row r="199" ht="12.75">
      <c r="J199" s="8"/>
    </row>
    <row r="200" ht="12.75">
      <c r="J200" s="8"/>
    </row>
    <row r="201" ht="12.75">
      <c r="J201" s="8"/>
    </row>
    <row r="202" ht="12.75">
      <c r="J202" s="8"/>
    </row>
    <row r="203" ht="12.75">
      <c r="J203" s="8"/>
    </row>
    <row r="204" ht="12.75">
      <c r="J204" s="8"/>
    </row>
    <row r="205" ht="12.75">
      <c r="J205" s="8"/>
    </row>
    <row r="206" ht="12.75">
      <c r="J206" s="8"/>
    </row>
    <row r="207" ht="12.75">
      <c r="J207" s="8"/>
    </row>
    <row r="208" ht="12.75">
      <c r="J208" s="8"/>
    </row>
    <row r="209" ht="12.75">
      <c r="J209" s="8"/>
    </row>
    <row r="210" ht="12.75">
      <c r="J210" s="8"/>
    </row>
    <row r="211" ht="12.75">
      <c r="J211" s="8"/>
    </row>
    <row r="212" ht="12.75">
      <c r="J212" s="8"/>
    </row>
    <row r="213" ht="12.75">
      <c r="J213" s="8"/>
    </row>
    <row r="214" ht="12.75">
      <c r="J214" s="8"/>
    </row>
    <row r="215" ht="12.75">
      <c r="J215" s="8"/>
    </row>
    <row r="216" ht="12.75">
      <c r="J216" s="8"/>
    </row>
    <row r="217" ht="12.75">
      <c r="J217" s="8"/>
    </row>
    <row r="218" ht="12.75">
      <c r="J218" s="8"/>
    </row>
    <row r="219" ht="12.75">
      <c r="J219" s="8"/>
    </row>
    <row r="220" ht="12.75">
      <c r="J220" s="8"/>
    </row>
    <row r="221" ht="12.75">
      <c r="J221" s="8"/>
    </row>
    <row r="222" ht="12.75">
      <c r="J222" s="8"/>
    </row>
    <row r="223" ht="12.75">
      <c r="J223" s="8"/>
    </row>
    <row r="224" ht="12.75">
      <c r="J224" s="8"/>
    </row>
    <row r="225" ht="12.75">
      <c r="J225" s="8"/>
    </row>
    <row r="226" ht="12.75">
      <c r="J226" s="8"/>
    </row>
    <row r="227" ht="12.75">
      <c r="J227" s="8"/>
    </row>
    <row r="228" ht="12.75">
      <c r="J228" s="8"/>
    </row>
    <row r="229" ht="12.75">
      <c r="J229" s="8"/>
    </row>
    <row r="230" ht="12.75">
      <c r="J230" s="8"/>
    </row>
    <row r="231" ht="12.75">
      <c r="J231" s="8"/>
    </row>
    <row r="232" ht="12.75">
      <c r="J232" s="8"/>
    </row>
    <row r="233" ht="12.75">
      <c r="J233" s="8"/>
    </row>
    <row r="234" ht="12.75">
      <c r="J234" s="8"/>
    </row>
    <row r="235" ht="12.75">
      <c r="J235" s="8"/>
    </row>
    <row r="236" ht="12.75">
      <c r="J236" s="8"/>
    </row>
    <row r="237" ht="12.75">
      <c r="J237" s="8"/>
    </row>
    <row r="238" ht="12.75">
      <c r="J238" s="8"/>
    </row>
    <row r="239" ht="12.75">
      <c r="J239" s="8"/>
    </row>
    <row r="240" ht="12.75">
      <c r="J240" s="8"/>
    </row>
    <row r="241" ht="12.75">
      <c r="J241" s="8"/>
    </row>
    <row r="242" ht="12.75">
      <c r="J242" s="8"/>
    </row>
    <row r="243" ht="12.75">
      <c r="J243" s="8"/>
    </row>
    <row r="244" ht="12.75">
      <c r="J244" s="8"/>
    </row>
    <row r="245" ht="12.75">
      <c r="J245" s="8"/>
    </row>
    <row r="246" ht="12.75">
      <c r="J246" s="8"/>
    </row>
    <row r="247" ht="12.75">
      <c r="J247" s="8"/>
    </row>
    <row r="248" ht="12.75">
      <c r="J248" s="8"/>
    </row>
    <row r="249" ht="12.75">
      <c r="J249" s="8"/>
    </row>
    <row r="250" ht="12.75">
      <c r="J250" s="8"/>
    </row>
    <row r="251" ht="12.75">
      <c r="J251" s="8"/>
    </row>
    <row r="252" ht="12.75">
      <c r="J252" s="8"/>
    </row>
    <row r="253" ht="12.75">
      <c r="J253" s="8"/>
    </row>
    <row r="254" ht="12.75">
      <c r="J254" s="8"/>
    </row>
    <row r="255" ht="12.75">
      <c r="J255" s="8"/>
    </row>
    <row r="256" ht="12.75">
      <c r="J256" s="8"/>
    </row>
    <row r="257" ht="12.75">
      <c r="J257" s="8"/>
    </row>
    <row r="258" ht="12.75">
      <c r="J258" s="8"/>
    </row>
    <row r="259" ht="12.75">
      <c r="J259" s="8"/>
    </row>
    <row r="260" ht="12.75">
      <c r="J260" s="8"/>
    </row>
    <row r="261" ht="12.75">
      <c r="J261" s="8"/>
    </row>
    <row r="262" ht="12.75">
      <c r="J262" s="8"/>
    </row>
    <row r="263" ht="12.75">
      <c r="J263" s="8"/>
    </row>
    <row r="264" ht="12.75">
      <c r="J264" s="8"/>
    </row>
    <row r="265" ht="12.75">
      <c r="J265" s="8"/>
    </row>
  </sheetData>
  <sheetProtection selectLockedCells="1" selectUnlockedCells="1"/>
  <mergeCells count="12">
    <mergeCell ref="A60:J60"/>
    <mergeCell ref="A92:J92"/>
    <mergeCell ref="A1:J1"/>
    <mergeCell ref="A71:J71"/>
    <mergeCell ref="A81:J81"/>
    <mergeCell ref="A2:J2"/>
    <mergeCell ref="A4:J4"/>
    <mergeCell ref="A18:J18"/>
    <mergeCell ref="A143:J143"/>
    <mergeCell ref="A102:J102"/>
    <mergeCell ref="A116:J116"/>
    <mergeCell ref="A128:J128"/>
  </mergeCells>
  <printOptions/>
  <pageMargins left="0" right="0" top="0" bottom="0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sylwia.spiewak</cp:lastModifiedBy>
  <cp:lastPrinted>2015-06-10T08:39:31Z</cp:lastPrinted>
  <dcterms:created xsi:type="dcterms:W3CDTF">2013-01-21T11:52:24Z</dcterms:created>
  <dcterms:modified xsi:type="dcterms:W3CDTF">2016-06-15T07:44:14Z</dcterms:modified>
  <cp:category/>
  <cp:version/>
  <cp:contentType/>
  <cp:contentStatus/>
</cp:coreProperties>
</file>