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P 2018-2019\"/>
    </mc:Choice>
  </mc:AlternateContent>
  <bookViews>
    <workbookView xWindow="0" yWindow="0" windowWidth="20490" windowHeight="8340" activeTab="1"/>
  </bookViews>
  <sheets>
    <sheet name="Semester I-VII" sheetId="1" r:id="rId1"/>
    <sheet name="Humanities subject" sheetId="2" r:id="rId2"/>
  </sheets>
  <calcPr calcId="152511"/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27" i="1"/>
  <c r="D23" i="1" l="1"/>
  <c r="D40" i="1"/>
  <c r="D5" i="1"/>
  <c r="I28" i="1"/>
  <c r="D28" i="1"/>
  <c r="C68" i="1" l="1"/>
  <c r="C49" i="1"/>
  <c r="J67" i="1"/>
  <c r="I67" i="1"/>
  <c r="D67" i="1"/>
  <c r="J41" i="1"/>
  <c r="I41" i="1"/>
  <c r="D41" i="1"/>
  <c r="D59" i="1"/>
  <c r="I59" i="1"/>
  <c r="J59" i="1"/>
  <c r="E13" i="2"/>
  <c r="E14" i="2"/>
  <c r="E15" i="2"/>
  <c r="E16" i="2"/>
  <c r="E12" i="2"/>
  <c r="K6" i="2"/>
  <c r="J6" i="2"/>
  <c r="K5" i="2"/>
  <c r="J5" i="2"/>
  <c r="K9" i="2"/>
  <c r="J9" i="2"/>
  <c r="K8" i="2"/>
  <c r="J8" i="2"/>
  <c r="K12" i="2"/>
  <c r="K13" i="2"/>
  <c r="K14" i="2"/>
  <c r="K15" i="2"/>
  <c r="K16" i="2"/>
  <c r="K11" i="2"/>
  <c r="J12" i="2"/>
  <c r="J13" i="2"/>
  <c r="J14" i="2"/>
  <c r="J15" i="2"/>
  <c r="J16" i="2"/>
  <c r="J11" i="2"/>
  <c r="E11" i="2"/>
  <c r="H49" i="1"/>
  <c r="H15" i="1"/>
  <c r="H25" i="1"/>
  <c r="H38" i="1"/>
  <c r="D42" i="1"/>
  <c r="I78" i="1"/>
  <c r="J78" i="1"/>
  <c r="I76" i="1"/>
  <c r="J76" i="1"/>
  <c r="I77" i="1"/>
  <c r="J77" i="1"/>
  <c r="D33" i="1"/>
  <c r="D76" i="1"/>
  <c r="D77" i="1"/>
  <c r="D78" i="1"/>
  <c r="I42" i="1"/>
  <c r="J42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29" i="1"/>
  <c r="I30" i="1"/>
  <c r="I31" i="1"/>
  <c r="I43" i="1"/>
  <c r="J43" i="1"/>
  <c r="I27" i="1"/>
  <c r="I32" i="1"/>
  <c r="I44" i="1"/>
  <c r="J44" i="1"/>
  <c r="I45" i="1"/>
  <c r="J45" i="1"/>
  <c r="I46" i="1"/>
  <c r="J46" i="1"/>
  <c r="I47" i="1"/>
  <c r="J47" i="1"/>
  <c r="I48" i="1"/>
  <c r="J48" i="1"/>
  <c r="J40" i="1"/>
  <c r="I40" i="1"/>
  <c r="J17" i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H89" i="1" s="1"/>
  <c r="B68" i="1"/>
  <c r="D66" i="1"/>
  <c r="E49" i="1"/>
  <c r="F49" i="1"/>
  <c r="G49" i="1"/>
  <c r="B49" i="1"/>
  <c r="F38" i="1"/>
  <c r="G38" i="1"/>
  <c r="B38" i="1"/>
  <c r="F25" i="1"/>
  <c r="G25" i="1"/>
  <c r="B25" i="1"/>
  <c r="G15" i="1"/>
  <c r="E79" i="1"/>
  <c r="F79" i="1"/>
  <c r="G79" i="1"/>
  <c r="D32" i="1"/>
  <c r="D44" i="1"/>
  <c r="D45" i="1"/>
  <c r="D46" i="1"/>
  <c r="D47" i="1"/>
  <c r="D48" i="1"/>
  <c r="D27" i="1"/>
  <c r="D29" i="1"/>
  <c r="D30" i="1"/>
  <c r="D31" i="1"/>
  <c r="D43" i="1"/>
  <c r="D17" i="1"/>
  <c r="D18" i="1"/>
  <c r="D19" i="1"/>
  <c r="D14" i="1"/>
  <c r="F88" i="1"/>
  <c r="D70" i="1"/>
  <c r="D79" i="1" s="1"/>
  <c r="D75" i="1"/>
  <c r="D60" i="1"/>
  <c r="D61" i="1"/>
  <c r="D62" i="1"/>
  <c r="D63" i="1"/>
  <c r="D71" i="1"/>
  <c r="D64" i="1"/>
  <c r="D65" i="1"/>
  <c r="D81" i="1"/>
  <c r="D86" i="1"/>
  <c r="C79" i="1"/>
  <c r="C88" i="1"/>
  <c r="C38" i="1"/>
  <c r="C25" i="1"/>
  <c r="C15" i="1"/>
  <c r="C50" i="1" s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4" i="1"/>
  <c r="D21" i="1"/>
  <c r="D22" i="1"/>
  <c r="D20" i="1"/>
  <c r="E25" i="1"/>
  <c r="D35" i="1"/>
  <c r="I36" i="1"/>
  <c r="I35" i="1"/>
  <c r="I37" i="1"/>
  <c r="D37" i="1"/>
  <c r="I34" i="1"/>
  <c r="D34" i="1"/>
  <c r="I33" i="1"/>
  <c r="E38" i="1"/>
  <c r="D88" i="1" l="1"/>
  <c r="E89" i="1"/>
  <c r="J49" i="1"/>
  <c r="J88" i="1"/>
  <c r="I38" i="1"/>
  <c r="B89" i="1"/>
  <c r="B90" i="1"/>
  <c r="I79" i="1"/>
  <c r="I88" i="1"/>
  <c r="I49" i="1"/>
  <c r="H50" i="1"/>
  <c r="D68" i="1"/>
  <c r="D89" i="1" s="1"/>
  <c r="C89" i="1"/>
  <c r="J79" i="1"/>
  <c r="G89" i="1"/>
  <c r="I68" i="1"/>
  <c r="F89" i="1"/>
  <c r="J38" i="1"/>
  <c r="J68" i="1"/>
  <c r="E90" i="1"/>
  <c r="D38" i="1"/>
  <c r="B50" i="1"/>
  <c r="J25" i="1"/>
  <c r="D49" i="1"/>
  <c r="G90" i="1"/>
  <c r="I25" i="1"/>
  <c r="H90" i="1"/>
  <c r="D25" i="1"/>
  <c r="I15" i="1"/>
  <c r="D15" i="1"/>
  <c r="J15" i="1"/>
  <c r="E50" i="1"/>
  <c r="G50" i="1"/>
  <c r="C90" i="1"/>
  <c r="F50" i="1"/>
  <c r="F90" i="1"/>
  <c r="D50" i="1" l="1"/>
  <c r="E51" i="1" s="1"/>
  <c r="D90" i="1"/>
  <c r="F91" i="1" s="1"/>
  <c r="G91" i="1"/>
  <c r="E91" i="1" l="1"/>
  <c r="H91" i="1"/>
  <c r="F51" i="1"/>
  <c r="H51" i="1"/>
  <c r="G51" i="1"/>
</calcChain>
</file>

<file path=xl/sharedStrings.xml><?xml version="1.0" encoding="utf-8"?>
<sst xmlns="http://schemas.openxmlformats.org/spreadsheetml/2006/main" count="200" uniqueCount="101">
  <si>
    <t>ECTS</t>
  </si>
  <si>
    <t>e</t>
  </si>
  <si>
    <t>z</t>
  </si>
  <si>
    <t xml:space="preserve">Σ   </t>
  </si>
  <si>
    <t>Marketing</t>
  </si>
  <si>
    <t>Physical education 1</t>
  </si>
  <si>
    <t>Physical education 2</t>
  </si>
  <si>
    <t>Mathematics 2</t>
  </si>
  <si>
    <t>Mathematics 1</t>
  </si>
  <si>
    <t>Chemistry</t>
  </si>
  <si>
    <t>Physics</t>
  </si>
  <si>
    <t>Macroeconomics</t>
  </si>
  <si>
    <t>Information Technology</t>
  </si>
  <si>
    <t>Management</t>
  </si>
  <si>
    <t>Ethic</t>
  </si>
  <si>
    <t>Socjology</t>
  </si>
  <si>
    <t>Methodology of studies</t>
  </si>
  <si>
    <t>Foreign Language 1</t>
  </si>
  <si>
    <t>Social communication</t>
  </si>
  <si>
    <t>Art of negotiation</t>
  </si>
  <si>
    <t>Microeconomics</t>
  </si>
  <si>
    <t>Materials Science</t>
  </si>
  <si>
    <t>Engineering design and engineering graphics 1</t>
  </si>
  <si>
    <t>Finance and accounting</t>
  </si>
  <si>
    <t>Informatics and computer-aided engineering</t>
  </si>
  <si>
    <t>Foreign Language 2</t>
  </si>
  <si>
    <t>History of Technology</t>
  </si>
  <si>
    <t>Engineering design and engineering graphics  2</t>
  </si>
  <si>
    <t>Cost calculation for engineers</t>
  </si>
  <si>
    <t>Ecology and environmental management</t>
  </si>
  <si>
    <t>Mathematical Statistics</t>
  </si>
  <si>
    <t>Operations Research</t>
  </si>
  <si>
    <t>Logistics in enterprise</t>
  </si>
  <si>
    <t>Production processes  1</t>
  </si>
  <si>
    <t>Production processes 2</t>
  </si>
  <si>
    <t>Foreign Language 3</t>
  </si>
  <si>
    <t>Statistical process control</t>
  </si>
  <si>
    <t>Control Systems</t>
  </si>
  <si>
    <t>Production management and services</t>
  </si>
  <si>
    <t>Metrology</t>
  </si>
  <si>
    <t>Ergonomics, work safety and protection of intellectual property</t>
  </si>
  <si>
    <t>Electrical Engineering and Energy Law</t>
  </si>
  <si>
    <t>Quality and Safety Managamet</t>
  </si>
  <si>
    <t>Thermodynamic heat processes</t>
  </si>
  <si>
    <t xml:space="preserve">The science of commodities of centres to agricultural production </t>
  </si>
  <si>
    <t>Fuel and lubrication management system</t>
  </si>
  <si>
    <t>Theory and construction of agricultural machinery</t>
  </si>
  <si>
    <t>Human resources management</t>
  </si>
  <si>
    <t>Properties of plants material</t>
  </si>
  <si>
    <t>Geographic Information Systems</t>
  </si>
  <si>
    <t>Application software packages</t>
  </si>
  <si>
    <t>Organization of plant production</t>
  </si>
  <si>
    <t>Advisory systems in agricultural production</t>
  </si>
  <si>
    <t>Hydrostatic steering systems</t>
  </si>
  <si>
    <t>Energy management</t>
  </si>
  <si>
    <t>Organization of gardening and municipal services</t>
  </si>
  <si>
    <t xml:space="preserve">Exploitation of agricultural machinery </t>
  </si>
  <si>
    <t>Ecotechnical bases of production</t>
  </si>
  <si>
    <t>Diploma Seminar 1</t>
  </si>
  <si>
    <t>Diploma Seminar 2</t>
  </si>
  <si>
    <t>Student practices - 4 weeks</t>
  </si>
  <si>
    <t>Renewable energie</t>
  </si>
  <si>
    <t>Economics and management of agricultural production</t>
  </si>
  <si>
    <t>Management of transportation and supply</t>
  </si>
  <si>
    <t>Construction and construction law</t>
  </si>
  <si>
    <t>Diploma thesis and diploma examination</t>
  </si>
  <si>
    <t>FACULTY OF PRODUCTION ENGINEERING</t>
  </si>
  <si>
    <r>
      <t>Main field of study Management and Production Engineering, field of specialization Production and Services Management in Engineering.  Full-time, first cycle study programme. Approved by the Faculty Council resolution of July 12, 2018.                                                Effective for 1</t>
    </r>
    <r>
      <rPr>
        <b/>
        <vertAlign val="superscript"/>
        <sz val="9"/>
        <rFont val="Times New Roman"/>
        <family val="1"/>
        <charset val="238"/>
      </rPr>
      <t>st</t>
    </r>
    <r>
      <rPr>
        <b/>
        <sz val="9"/>
        <rFont val="Times New Roman"/>
        <family val="1"/>
        <charset val="238"/>
      </rPr>
      <t xml:space="preserve"> year of studies from the academic year 2018/2019.</t>
    </r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</si>
  <si>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</si>
  <si>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</si>
  <si>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</si>
  <si>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</si>
  <si>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</si>
  <si>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</si>
  <si>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</si>
  <si>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</si>
  <si>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</si>
  <si>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</si>
  <si>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SEMESTER II</t>
  </si>
  <si>
    <t>SEMESTER III</t>
  </si>
  <si>
    <t>SEMESTER IV</t>
  </si>
  <si>
    <t>SEMESTER V</t>
  </si>
  <si>
    <t>SEMESTER VI</t>
  </si>
  <si>
    <t>SEMESTER VII</t>
  </si>
  <si>
    <t>Total number of hours in semesters  5-7</t>
  </si>
  <si>
    <t>Total number of hours in semesters  1-7</t>
  </si>
  <si>
    <t>Percentage share [%]</t>
  </si>
  <si>
    <t>Total number of hours in semesters 1 - 4</t>
  </si>
  <si>
    <t>Humanities subject 1</t>
  </si>
  <si>
    <t xml:space="preserve">Humanities subject 2 </t>
  </si>
  <si>
    <t>Humanities subject 3</t>
  </si>
  <si>
    <t>Organization of animal production</t>
  </si>
  <si>
    <t xml:space="preserve">SEMESTER I - Humanities subject 1 </t>
  </si>
  <si>
    <t xml:space="preserve">SEMESTER II - Humanities subject 2 </t>
  </si>
  <si>
    <t xml:space="preserve">SEMESTER III - Humanities subject 3 </t>
  </si>
  <si>
    <t>Knowledge of science</t>
  </si>
  <si>
    <t>History of the food industry</t>
  </si>
  <si>
    <t>History of winemaking and brewing</t>
  </si>
  <si>
    <t>Cultural heritage of the Lublin region</t>
  </si>
  <si>
    <t>Nutrition Philosophy</t>
  </si>
  <si>
    <t>Economic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</si>
</sst>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 Narrow"/>
      <family val="2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52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7" fillId="0" borderId="0" xfId="2" applyFont="1" applyBorder="1" applyAlignment="1"/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Border="1" applyAlignment="1">
      <alignment horizontal="right"/>
    </xf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right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8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9" xfId="2" applyNumberFormat="1" applyFont="1" applyFill="1" applyBorder="1" applyAlignment="1">
      <alignment horizontal="center"/>
    </xf>
    <xf numFmtId="0" fontId="4" fillId="2" borderId="10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right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1" fontId="5" fillId="5" borderId="2" xfId="2" applyNumberFormat="1" applyFont="1" applyFill="1" applyBorder="1" applyAlignment="1">
      <alignment horizontal="center" vertical="center" wrapText="1"/>
    </xf>
    <xf numFmtId="1" fontId="6" fillId="5" borderId="2" xfId="2" applyNumberFormat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vertical="center"/>
    </xf>
    <xf numFmtId="0" fontId="28" fillId="5" borderId="2" xfId="4" applyFont="1" applyFill="1" applyBorder="1" applyAlignment="1">
      <alignment horizontal="center" vertical="center"/>
    </xf>
    <xf numFmtId="1" fontId="6" fillId="5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1" fontId="9" fillId="4" borderId="2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/>
    </xf>
    <xf numFmtId="1" fontId="9" fillId="4" borderId="1" xfId="2" applyNumberFormat="1" applyFont="1" applyFill="1" applyBorder="1" applyAlignment="1">
      <alignment horizontal="center" vertical="center"/>
    </xf>
    <xf numFmtId="0" fontId="0" fillId="0" borderId="2" xfId="0" applyBorder="1"/>
    <xf numFmtId="0" fontId="4" fillId="4" borderId="2" xfId="2" applyFont="1" applyFill="1" applyBorder="1" applyAlignment="1">
      <alignment horizontal="left" vertical="center"/>
    </xf>
    <xf numFmtId="0" fontId="13" fillId="0" borderId="2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29" fillId="0" borderId="2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4" fillId="4" borderId="1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9" fillId="4" borderId="6" xfId="2" applyFont="1" applyFill="1" applyBorder="1" applyAlignment="1">
      <alignment horizontal="left" vertical="center"/>
    </xf>
    <xf numFmtId="0" fontId="9" fillId="4" borderId="4" xfId="2" applyFont="1" applyFill="1" applyBorder="1" applyAlignment="1">
      <alignment horizontal="left" vertical="center"/>
    </xf>
    <xf numFmtId="0" fontId="9" fillId="4" borderId="5" xfId="2" applyFont="1" applyFill="1" applyBorder="1" applyAlignment="1">
      <alignment horizontal="left" vertical="center"/>
    </xf>
    <xf numFmtId="1" fontId="9" fillId="4" borderId="7" xfId="2" applyNumberFormat="1" applyFont="1" applyFill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115" zoomScaleNormal="115" workbookViewId="0">
      <selection activeCell="A50" sqref="A50"/>
    </sheetView>
  </sheetViews>
  <sheetFormatPr defaultColWidth="13" defaultRowHeight="12.75" x14ac:dyDescent="0.2"/>
  <cols>
    <col min="1" max="1" width="46" style="1" customWidth="1"/>
    <col min="2" max="2" width="6.28515625" style="26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79"/>
    <col min="12" max="16384" width="13" style="3"/>
  </cols>
  <sheetData>
    <row r="1" spans="1:11" x14ac:dyDescent="0.2">
      <c r="A1" s="133" t="s">
        <v>66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48" customHeight="1" x14ac:dyDescent="0.2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1" s="5" customFormat="1" ht="98.25" customHeight="1" x14ac:dyDescent="0.25">
      <c r="A3" s="36" t="s">
        <v>68</v>
      </c>
      <c r="B3" s="48" t="s">
        <v>0</v>
      </c>
      <c r="C3" s="126" t="s">
        <v>69</v>
      </c>
      <c r="D3" s="126" t="s">
        <v>70</v>
      </c>
      <c r="E3" s="127" t="s">
        <v>71</v>
      </c>
      <c r="F3" s="126" t="s">
        <v>72</v>
      </c>
      <c r="G3" s="126" t="s">
        <v>73</v>
      </c>
      <c r="H3" s="126" t="s">
        <v>74</v>
      </c>
      <c r="I3" s="126" t="s">
        <v>75</v>
      </c>
      <c r="J3" s="126" t="s">
        <v>76</v>
      </c>
      <c r="K3" s="80"/>
    </row>
    <row r="4" spans="1:11" s="5" customFormat="1" ht="12.75" customHeight="1" x14ac:dyDescent="0.25">
      <c r="A4" s="138" t="s">
        <v>77</v>
      </c>
      <c r="B4" s="139"/>
      <c r="C4" s="139"/>
      <c r="D4" s="139"/>
      <c r="E4" s="139"/>
      <c r="F4" s="139"/>
      <c r="G4" s="139"/>
      <c r="H4" s="139"/>
      <c r="I4" s="139"/>
      <c r="J4" s="140"/>
      <c r="K4" s="80"/>
    </row>
    <row r="5" spans="1:11" s="6" customFormat="1" ht="12.6" customHeight="1" x14ac:dyDescent="0.25">
      <c r="A5" s="89" t="s">
        <v>88</v>
      </c>
      <c r="B5" s="65">
        <v>2</v>
      </c>
      <c r="C5" s="51" t="s">
        <v>2</v>
      </c>
      <c r="D5" s="47">
        <f>SUM(E5:H5)</f>
        <v>30</v>
      </c>
      <c r="E5" s="48">
        <v>30</v>
      </c>
      <c r="F5" s="49"/>
      <c r="G5" s="49"/>
      <c r="H5" s="90"/>
      <c r="I5" s="92"/>
      <c r="J5" s="50"/>
      <c r="K5" s="81"/>
    </row>
    <row r="6" spans="1:11" s="6" customFormat="1" ht="12.6" customHeight="1" x14ac:dyDescent="0.25">
      <c r="A6" s="89" t="s">
        <v>8</v>
      </c>
      <c r="B6" s="65">
        <v>4</v>
      </c>
      <c r="C6" s="46" t="s">
        <v>2</v>
      </c>
      <c r="D6" s="47">
        <f>SUM(E6:H6)</f>
        <v>45</v>
      </c>
      <c r="E6" s="48">
        <v>15</v>
      </c>
      <c r="F6" s="49">
        <v>30</v>
      </c>
      <c r="G6" s="49"/>
      <c r="H6" s="90"/>
      <c r="I6" s="75">
        <f>ROUNDUP(E6/15,0)</f>
        <v>1</v>
      </c>
      <c r="J6" s="50">
        <f>ROUNDUP((F6+G6+H6)/15,0)</f>
        <v>2</v>
      </c>
      <c r="K6" s="81"/>
    </row>
    <row r="7" spans="1:11" s="6" customFormat="1" ht="12.6" customHeight="1" x14ac:dyDescent="0.25">
      <c r="A7" s="89" t="s">
        <v>9</v>
      </c>
      <c r="B7" s="65">
        <v>4</v>
      </c>
      <c r="C7" s="46" t="s">
        <v>2</v>
      </c>
      <c r="D7" s="47">
        <f>SUM(E7:H7)</f>
        <v>45</v>
      </c>
      <c r="E7" s="48">
        <v>15</v>
      </c>
      <c r="F7" s="49">
        <v>4</v>
      </c>
      <c r="G7" s="49">
        <v>26</v>
      </c>
      <c r="H7" s="90"/>
      <c r="I7" s="75">
        <f>ROUNDUP(E7/15,0)</f>
        <v>1</v>
      </c>
      <c r="J7" s="50">
        <f>ROUNDUP((F7+G7+H7)/15,0)</f>
        <v>2</v>
      </c>
      <c r="K7" s="81"/>
    </row>
    <row r="8" spans="1:11" s="6" customFormat="1" ht="12.6" customHeight="1" x14ac:dyDescent="0.25">
      <c r="A8" s="89" t="s">
        <v>10</v>
      </c>
      <c r="B8" s="65">
        <v>5</v>
      </c>
      <c r="C8" s="46" t="s">
        <v>1</v>
      </c>
      <c r="D8" s="47">
        <f>SUM(E8:H8)</f>
        <v>45</v>
      </c>
      <c r="E8" s="48">
        <v>15</v>
      </c>
      <c r="F8" s="49">
        <v>4</v>
      </c>
      <c r="G8" s="49">
        <v>26</v>
      </c>
      <c r="H8" s="90"/>
      <c r="I8" s="75">
        <f>ROUNDUP(E8/15,0)</f>
        <v>1</v>
      </c>
      <c r="J8" s="50">
        <f>ROUNDUP((F8+G8+H8)/15,0)</f>
        <v>2</v>
      </c>
      <c r="K8" s="81"/>
    </row>
    <row r="9" spans="1:11" s="6" customFormat="1" ht="12.6" customHeight="1" x14ac:dyDescent="0.25">
      <c r="A9" s="89" t="s">
        <v>11</v>
      </c>
      <c r="B9" s="65">
        <v>4</v>
      </c>
      <c r="C9" s="46" t="s">
        <v>2</v>
      </c>
      <c r="D9" s="47">
        <f t="shared" ref="D9:D14" si="0">SUM(E9:H9)</f>
        <v>30</v>
      </c>
      <c r="E9" s="48">
        <v>15</v>
      </c>
      <c r="F9" s="49"/>
      <c r="G9" s="49">
        <v>15</v>
      </c>
      <c r="H9" s="90"/>
      <c r="I9" s="75">
        <f t="shared" ref="I9:I14" si="1">ROUNDUP(E9/15,0)</f>
        <v>1</v>
      </c>
      <c r="J9" s="50">
        <f t="shared" ref="J9:J14" si="2">ROUNDUP((F9+G9+H9)/15,0)</f>
        <v>1</v>
      </c>
      <c r="K9" s="81"/>
    </row>
    <row r="10" spans="1:11" s="6" customFormat="1" ht="12.6" customHeight="1" x14ac:dyDescent="0.25">
      <c r="A10" s="89" t="s">
        <v>12</v>
      </c>
      <c r="B10" s="65">
        <v>2</v>
      </c>
      <c r="C10" s="46" t="s">
        <v>2</v>
      </c>
      <c r="D10" s="47">
        <f t="shared" si="0"/>
        <v>30</v>
      </c>
      <c r="E10" s="48">
        <v>15</v>
      </c>
      <c r="F10" s="49"/>
      <c r="G10" s="49">
        <v>15</v>
      </c>
      <c r="H10" s="90"/>
      <c r="I10" s="75">
        <f t="shared" si="1"/>
        <v>1</v>
      </c>
      <c r="J10" s="50">
        <f t="shared" si="2"/>
        <v>1</v>
      </c>
      <c r="K10" s="81"/>
    </row>
    <row r="11" spans="1:11" s="7" customFormat="1" ht="12.6" customHeight="1" x14ac:dyDescent="0.25">
      <c r="A11" s="89" t="s">
        <v>13</v>
      </c>
      <c r="B11" s="65">
        <v>5</v>
      </c>
      <c r="C11" s="46" t="s">
        <v>1</v>
      </c>
      <c r="D11" s="47">
        <f t="shared" si="0"/>
        <v>45</v>
      </c>
      <c r="E11" s="48">
        <v>30</v>
      </c>
      <c r="F11" s="49">
        <v>15</v>
      </c>
      <c r="G11" s="49"/>
      <c r="H11" s="90"/>
      <c r="I11" s="75">
        <f t="shared" si="1"/>
        <v>2</v>
      </c>
      <c r="J11" s="50">
        <f t="shared" si="2"/>
        <v>1</v>
      </c>
      <c r="K11" s="82"/>
    </row>
    <row r="12" spans="1:11" s="6" customFormat="1" ht="12.6" customHeight="1" x14ac:dyDescent="0.25">
      <c r="A12" s="89" t="s">
        <v>89</v>
      </c>
      <c r="B12" s="65">
        <v>2</v>
      </c>
      <c r="C12" s="46" t="s">
        <v>2</v>
      </c>
      <c r="D12" s="47">
        <f t="shared" si="0"/>
        <v>30</v>
      </c>
      <c r="E12" s="48">
        <v>30</v>
      </c>
      <c r="F12" s="49"/>
      <c r="G12" s="49"/>
      <c r="H12" s="90"/>
      <c r="I12" s="75">
        <f t="shared" si="1"/>
        <v>2</v>
      </c>
      <c r="J12" s="50">
        <f t="shared" si="2"/>
        <v>0</v>
      </c>
      <c r="K12" s="81"/>
    </row>
    <row r="13" spans="1:11" s="8" customFormat="1" ht="12.6" customHeight="1" x14ac:dyDescent="0.25">
      <c r="A13" s="89" t="s">
        <v>100</v>
      </c>
      <c r="B13" s="65">
        <v>2</v>
      </c>
      <c r="C13" s="46" t="s">
        <v>2</v>
      </c>
      <c r="D13" s="47">
        <f t="shared" si="0"/>
        <v>30</v>
      </c>
      <c r="E13" s="48">
        <v>30</v>
      </c>
      <c r="F13" s="91"/>
      <c r="G13" s="91"/>
      <c r="H13" s="47"/>
      <c r="I13" s="75">
        <f t="shared" si="1"/>
        <v>2</v>
      </c>
      <c r="J13" s="50">
        <f t="shared" si="2"/>
        <v>0</v>
      </c>
      <c r="K13" s="83"/>
    </row>
    <row r="14" spans="1:11" s="6" customFormat="1" ht="12.6" customHeight="1" x14ac:dyDescent="0.25">
      <c r="A14" s="89" t="s">
        <v>16</v>
      </c>
      <c r="B14" s="65"/>
      <c r="C14" s="51"/>
      <c r="D14" s="47">
        <f t="shared" si="0"/>
        <v>5</v>
      </c>
      <c r="E14" s="48">
        <v>5</v>
      </c>
      <c r="F14" s="48"/>
      <c r="G14" s="48"/>
      <c r="H14" s="52"/>
      <c r="I14" s="75">
        <f t="shared" si="1"/>
        <v>1</v>
      </c>
      <c r="J14" s="50">
        <f t="shared" si="2"/>
        <v>0</v>
      </c>
      <c r="K14" s="81"/>
    </row>
    <row r="15" spans="1:11" s="7" customFormat="1" ht="12.6" customHeight="1" x14ac:dyDescent="0.25">
      <c r="A15" s="57" t="s">
        <v>3</v>
      </c>
      <c r="B15" s="33">
        <f>SUM(B5:B14)</f>
        <v>30</v>
      </c>
      <c r="C15" s="53">
        <f>COUNTIF(C5:C14,"e")</f>
        <v>2</v>
      </c>
      <c r="D15" s="54">
        <f t="shared" ref="D15:J15" si="3">SUM(D5:D14)</f>
        <v>335</v>
      </c>
      <c r="E15" s="54">
        <f t="shared" si="3"/>
        <v>200</v>
      </c>
      <c r="F15" s="54">
        <f t="shared" si="3"/>
        <v>53</v>
      </c>
      <c r="G15" s="54">
        <f t="shared" si="3"/>
        <v>82</v>
      </c>
      <c r="H15" s="54">
        <f t="shared" si="3"/>
        <v>0</v>
      </c>
      <c r="I15" s="76">
        <f t="shared" si="3"/>
        <v>12</v>
      </c>
      <c r="J15" s="109">
        <f t="shared" si="3"/>
        <v>9</v>
      </c>
      <c r="K15" s="82"/>
    </row>
    <row r="16" spans="1:11" s="7" customFormat="1" ht="12.6" customHeight="1" x14ac:dyDescent="0.25">
      <c r="A16" s="144" t="s">
        <v>78</v>
      </c>
      <c r="B16" s="145"/>
      <c r="C16" s="145"/>
      <c r="D16" s="145"/>
      <c r="E16" s="145"/>
      <c r="F16" s="145"/>
      <c r="G16" s="145"/>
      <c r="H16" s="145"/>
      <c r="I16" s="145"/>
      <c r="J16" s="146"/>
      <c r="K16" s="82"/>
    </row>
    <row r="17" spans="1:16" s="7" customFormat="1" ht="12.6" customHeight="1" x14ac:dyDescent="0.25">
      <c r="A17" s="89" t="s">
        <v>17</v>
      </c>
      <c r="B17" s="55">
        <v>2</v>
      </c>
      <c r="C17" s="46" t="s">
        <v>2</v>
      </c>
      <c r="D17" s="47">
        <f t="shared" ref="D17:D24" si="4">SUM(E17:H17)</f>
        <v>30</v>
      </c>
      <c r="E17" s="47"/>
      <c r="F17" s="47"/>
      <c r="G17" s="56">
        <v>30</v>
      </c>
      <c r="H17" s="47"/>
      <c r="I17" s="75">
        <f>ROUNDUP(E17/15,0)</f>
        <v>0</v>
      </c>
      <c r="J17" s="50">
        <f>ROUNDUP((F17+G17+H17)/15,0)</f>
        <v>2</v>
      </c>
      <c r="K17" s="82"/>
    </row>
    <row r="18" spans="1:16" s="7" customFormat="1" ht="12.6" customHeight="1" x14ac:dyDescent="0.25">
      <c r="A18" s="89" t="s">
        <v>5</v>
      </c>
      <c r="B18" s="55"/>
      <c r="C18" s="46" t="s">
        <v>2</v>
      </c>
      <c r="D18" s="47">
        <f t="shared" si="4"/>
        <v>30</v>
      </c>
      <c r="E18" s="48"/>
      <c r="F18" s="49">
        <v>30</v>
      </c>
      <c r="G18" s="49"/>
      <c r="H18" s="47"/>
      <c r="I18" s="75">
        <f t="shared" ref="I18:I24" si="5">ROUNDUP(E18/15,0)</f>
        <v>0</v>
      </c>
      <c r="J18" s="50">
        <f t="shared" ref="J18:J24" si="6">ROUNDUP((F18+G18+H18)/15,0)</f>
        <v>2</v>
      </c>
      <c r="K18" s="82"/>
    </row>
    <row r="19" spans="1:16" s="9" customFormat="1" ht="12.6" customHeight="1" x14ac:dyDescent="0.25">
      <c r="A19" s="89" t="s">
        <v>7</v>
      </c>
      <c r="B19" s="55">
        <v>5</v>
      </c>
      <c r="C19" s="46" t="s">
        <v>1</v>
      </c>
      <c r="D19" s="47">
        <f t="shared" si="4"/>
        <v>45</v>
      </c>
      <c r="E19" s="48">
        <v>15</v>
      </c>
      <c r="F19" s="49">
        <v>30</v>
      </c>
      <c r="G19" s="49"/>
      <c r="H19" s="47"/>
      <c r="I19" s="75">
        <f t="shared" si="5"/>
        <v>1</v>
      </c>
      <c r="J19" s="50">
        <f t="shared" si="6"/>
        <v>2</v>
      </c>
      <c r="K19" s="84"/>
    </row>
    <row r="20" spans="1:16" s="7" customFormat="1" ht="12.6" customHeight="1" x14ac:dyDescent="0.25">
      <c r="A20" s="89" t="s">
        <v>20</v>
      </c>
      <c r="B20" s="65">
        <v>5</v>
      </c>
      <c r="C20" s="51" t="s">
        <v>1</v>
      </c>
      <c r="D20" s="47">
        <f t="shared" si="4"/>
        <v>45</v>
      </c>
      <c r="E20" s="48">
        <v>15</v>
      </c>
      <c r="F20" s="49">
        <v>4</v>
      </c>
      <c r="G20" s="49">
        <v>26</v>
      </c>
      <c r="H20" s="47"/>
      <c r="I20" s="75">
        <f t="shared" si="5"/>
        <v>1</v>
      </c>
      <c r="J20" s="50">
        <f t="shared" si="6"/>
        <v>2</v>
      </c>
      <c r="K20" s="82"/>
    </row>
    <row r="21" spans="1:16" s="6" customFormat="1" ht="12.6" customHeight="1" x14ac:dyDescent="0.25">
      <c r="A21" s="89" t="s">
        <v>21</v>
      </c>
      <c r="B21" s="65">
        <v>5</v>
      </c>
      <c r="C21" s="51" t="s">
        <v>1</v>
      </c>
      <c r="D21" s="47">
        <f t="shared" si="4"/>
        <v>45</v>
      </c>
      <c r="E21" s="48">
        <v>15</v>
      </c>
      <c r="F21" s="49">
        <v>4</v>
      </c>
      <c r="G21" s="49">
        <v>26</v>
      </c>
      <c r="H21" s="47"/>
      <c r="I21" s="75">
        <f t="shared" si="5"/>
        <v>1</v>
      </c>
      <c r="J21" s="50">
        <f t="shared" si="6"/>
        <v>2</v>
      </c>
      <c r="K21" s="81"/>
    </row>
    <row r="22" spans="1:16" s="8" customFormat="1" ht="12.6" customHeight="1" x14ac:dyDescent="0.25">
      <c r="A22" s="89" t="s">
        <v>22</v>
      </c>
      <c r="B22" s="65">
        <v>4</v>
      </c>
      <c r="C22" s="46" t="s">
        <v>2</v>
      </c>
      <c r="D22" s="47">
        <f t="shared" si="4"/>
        <v>45</v>
      </c>
      <c r="E22" s="47">
        <v>15</v>
      </c>
      <c r="F22" s="47">
        <v>4</v>
      </c>
      <c r="G22" s="49">
        <v>26</v>
      </c>
      <c r="H22" s="47"/>
      <c r="I22" s="75">
        <f t="shared" si="5"/>
        <v>1</v>
      </c>
      <c r="J22" s="50">
        <f t="shared" si="6"/>
        <v>2</v>
      </c>
      <c r="K22" s="83"/>
    </row>
    <row r="23" spans="1:16" s="8" customFormat="1" ht="12.6" customHeight="1" x14ac:dyDescent="0.25">
      <c r="A23" s="89" t="s">
        <v>23</v>
      </c>
      <c r="B23" s="65">
        <v>5</v>
      </c>
      <c r="C23" s="46" t="s">
        <v>2</v>
      </c>
      <c r="D23" s="47">
        <f>SUM(E23:H23)</f>
        <v>45</v>
      </c>
      <c r="E23" s="47">
        <v>15</v>
      </c>
      <c r="F23" s="47">
        <v>4</v>
      </c>
      <c r="G23" s="49">
        <v>26</v>
      </c>
      <c r="H23" s="47"/>
      <c r="I23" s="75">
        <f t="shared" si="5"/>
        <v>1</v>
      </c>
      <c r="J23" s="50">
        <f t="shared" si="6"/>
        <v>2</v>
      </c>
      <c r="K23" s="83"/>
    </row>
    <row r="24" spans="1:16" s="8" customFormat="1" ht="12.75" customHeight="1" x14ac:dyDescent="0.25">
      <c r="A24" s="89" t="s">
        <v>24</v>
      </c>
      <c r="B24" s="65">
        <v>4</v>
      </c>
      <c r="C24" s="46" t="s">
        <v>2</v>
      </c>
      <c r="D24" s="47">
        <f t="shared" si="4"/>
        <v>45</v>
      </c>
      <c r="E24" s="47">
        <v>15</v>
      </c>
      <c r="F24" s="47">
        <v>4</v>
      </c>
      <c r="G24" s="49">
        <v>26</v>
      </c>
      <c r="H24" s="47"/>
      <c r="I24" s="75">
        <f t="shared" si="5"/>
        <v>1</v>
      </c>
      <c r="J24" s="50">
        <f t="shared" si="6"/>
        <v>2</v>
      </c>
      <c r="K24" s="83"/>
    </row>
    <row r="25" spans="1:16" s="6" customFormat="1" ht="12.6" customHeight="1" x14ac:dyDescent="0.25">
      <c r="A25" s="57" t="s">
        <v>3</v>
      </c>
      <c r="B25" s="33">
        <f>SUM(B17:B24)</f>
        <v>30</v>
      </c>
      <c r="C25" s="53">
        <f>COUNTIF(C17:C24,"e")</f>
        <v>3</v>
      </c>
      <c r="D25" s="54">
        <f t="shared" ref="D25:J25" si="7">SUM(D17:D24)</f>
        <v>330</v>
      </c>
      <c r="E25" s="54">
        <f t="shared" si="7"/>
        <v>90</v>
      </c>
      <c r="F25" s="54">
        <f t="shared" si="7"/>
        <v>80</v>
      </c>
      <c r="G25" s="54">
        <f t="shared" si="7"/>
        <v>160</v>
      </c>
      <c r="H25" s="54">
        <f t="shared" si="7"/>
        <v>0</v>
      </c>
      <c r="I25" s="76">
        <f t="shared" si="7"/>
        <v>6</v>
      </c>
      <c r="J25" s="109">
        <f t="shared" si="7"/>
        <v>16</v>
      </c>
      <c r="K25" s="81"/>
    </row>
    <row r="26" spans="1:16" s="6" customFormat="1" ht="12.6" customHeight="1" x14ac:dyDescent="0.25">
      <c r="A26" s="144" t="s">
        <v>79</v>
      </c>
      <c r="B26" s="145"/>
      <c r="C26" s="145"/>
      <c r="D26" s="145"/>
      <c r="E26" s="145"/>
      <c r="F26" s="145"/>
      <c r="G26" s="145"/>
      <c r="H26" s="145"/>
      <c r="I26" s="145"/>
      <c r="J26" s="146"/>
      <c r="K26" s="81"/>
    </row>
    <row r="27" spans="1:16" s="6" customFormat="1" ht="12.6" customHeight="1" x14ac:dyDescent="0.25">
      <c r="A27" s="93" t="s">
        <v>25</v>
      </c>
      <c r="B27" s="65">
        <v>3</v>
      </c>
      <c r="C27" s="51" t="s">
        <v>2</v>
      </c>
      <c r="D27" s="47">
        <f t="shared" ref="D27:D37" si="8">SUM(E27:H27)</f>
        <v>45</v>
      </c>
      <c r="E27" s="47"/>
      <c r="F27" s="47"/>
      <c r="G27" s="56">
        <v>45</v>
      </c>
      <c r="H27" s="47"/>
      <c r="I27" s="75">
        <f>ROUNDUP(E27/15,0)</f>
        <v>0</v>
      </c>
      <c r="J27" s="50">
        <f>ROUNDUP((F27+G27+H27)/15,0)</f>
        <v>3</v>
      </c>
      <c r="K27" s="81"/>
    </row>
    <row r="28" spans="1:16" s="6" customFormat="1" ht="12.6" customHeight="1" x14ac:dyDescent="0.25">
      <c r="A28" s="93" t="s">
        <v>6</v>
      </c>
      <c r="B28" s="65"/>
      <c r="C28" s="51" t="s">
        <v>2</v>
      </c>
      <c r="D28" s="47">
        <f t="shared" si="8"/>
        <v>30</v>
      </c>
      <c r="E28" s="47"/>
      <c r="F28" s="47">
        <v>30</v>
      </c>
      <c r="G28" s="56"/>
      <c r="H28" s="47"/>
      <c r="I28" s="75">
        <f>ROUNDUP(E28/15,0)</f>
        <v>0</v>
      </c>
      <c r="J28" s="50">
        <f t="shared" ref="J28:J37" si="9">ROUNDUP((F28+G28+H28)/15,0)</f>
        <v>2</v>
      </c>
      <c r="K28" s="81"/>
    </row>
    <row r="29" spans="1:16" s="66" customFormat="1" ht="13.5" customHeight="1" x14ac:dyDescent="0.25">
      <c r="A29" s="93" t="s">
        <v>90</v>
      </c>
      <c r="B29" s="65">
        <v>1</v>
      </c>
      <c r="C29" s="51" t="s">
        <v>2</v>
      </c>
      <c r="D29" s="47">
        <f t="shared" si="8"/>
        <v>15</v>
      </c>
      <c r="E29" s="50">
        <v>15</v>
      </c>
      <c r="F29" s="50"/>
      <c r="G29" s="58"/>
      <c r="H29" s="50"/>
      <c r="I29" s="75">
        <f t="shared" ref="I29:I37" si="10">ROUNDUP(E29/15,0)</f>
        <v>1</v>
      </c>
      <c r="J29" s="50">
        <f t="shared" si="9"/>
        <v>0</v>
      </c>
      <c r="K29" s="81"/>
      <c r="L29" s="6"/>
      <c r="M29" s="6"/>
      <c r="N29" s="6"/>
      <c r="O29" s="6"/>
      <c r="P29" s="6"/>
    </row>
    <row r="30" spans="1:16" s="6" customFormat="1" ht="12.6" customHeight="1" x14ac:dyDescent="0.25">
      <c r="A30" s="93" t="s">
        <v>27</v>
      </c>
      <c r="B30" s="65">
        <v>4</v>
      </c>
      <c r="C30" s="46" t="s">
        <v>2</v>
      </c>
      <c r="D30" s="47">
        <f t="shared" si="8"/>
        <v>45</v>
      </c>
      <c r="E30" s="47">
        <v>15</v>
      </c>
      <c r="F30" s="47">
        <v>4</v>
      </c>
      <c r="G30" s="56">
        <v>26</v>
      </c>
      <c r="H30" s="47"/>
      <c r="I30" s="75">
        <f t="shared" si="10"/>
        <v>1</v>
      </c>
      <c r="J30" s="50">
        <f t="shared" si="9"/>
        <v>2</v>
      </c>
      <c r="K30" s="81"/>
    </row>
    <row r="31" spans="1:16" s="6" customFormat="1" ht="12.6" customHeight="1" x14ac:dyDescent="0.25">
      <c r="A31" s="93" t="s">
        <v>28</v>
      </c>
      <c r="B31" s="65">
        <v>4</v>
      </c>
      <c r="C31" s="46" t="s">
        <v>1</v>
      </c>
      <c r="D31" s="47">
        <f t="shared" si="8"/>
        <v>45</v>
      </c>
      <c r="E31" s="50">
        <v>15</v>
      </c>
      <c r="F31" s="47">
        <v>4</v>
      </c>
      <c r="G31" s="56">
        <v>26</v>
      </c>
      <c r="H31" s="59"/>
      <c r="I31" s="75">
        <f t="shared" si="10"/>
        <v>1</v>
      </c>
      <c r="J31" s="50">
        <f t="shared" si="9"/>
        <v>2</v>
      </c>
      <c r="K31" s="81"/>
    </row>
    <row r="32" spans="1:16" s="6" customFormat="1" ht="12.6" customHeight="1" x14ac:dyDescent="0.25">
      <c r="A32" s="93" t="s">
        <v>29</v>
      </c>
      <c r="B32" s="65">
        <v>4</v>
      </c>
      <c r="C32" s="46" t="s">
        <v>1</v>
      </c>
      <c r="D32" s="47">
        <f>SUM(E32:H32)</f>
        <v>45</v>
      </c>
      <c r="E32" s="94">
        <v>15</v>
      </c>
      <c r="F32" s="95">
        <v>4</v>
      </c>
      <c r="G32" s="95">
        <v>20</v>
      </c>
      <c r="H32" s="47">
        <v>6</v>
      </c>
      <c r="I32" s="75">
        <f>ROUNDUP(E32/15,0)</f>
        <v>1</v>
      </c>
      <c r="J32" s="50">
        <f t="shared" si="9"/>
        <v>2</v>
      </c>
      <c r="K32" s="81"/>
    </row>
    <row r="33" spans="1:11" s="6" customFormat="1" ht="12.6" customHeight="1" x14ac:dyDescent="0.25">
      <c r="A33" s="93" t="s">
        <v>30</v>
      </c>
      <c r="B33" s="65">
        <v>3</v>
      </c>
      <c r="C33" s="51" t="s">
        <v>2</v>
      </c>
      <c r="D33" s="47">
        <f t="shared" si="8"/>
        <v>30</v>
      </c>
      <c r="E33" s="50">
        <v>15</v>
      </c>
      <c r="F33" s="50">
        <v>2</v>
      </c>
      <c r="G33" s="58">
        <v>13</v>
      </c>
      <c r="H33" s="50"/>
      <c r="I33" s="75">
        <f t="shared" si="10"/>
        <v>1</v>
      </c>
      <c r="J33" s="50">
        <f t="shared" si="9"/>
        <v>1</v>
      </c>
      <c r="K33" s="81"/>
    </row>
    <row r="34" spans="1:11" s="6" customFormat="1" ht="12.6" customHeight="1" x14ac:dyDescent="0.25">
      <c r="A34" s="93" t="s">
        <v>31</v>
      </c>
      <c r="B34" s="65">
        <v>3</v>
      </c>
      <c r="C34" s="51" t="s">
        <v>1</v>
      </c>
      <c r="D34" s="47">
        <f t="shared" si="8"/>
        <v>30</v>
      </c>
      <c r="E34" s="51">
        <v>15</v>
      </c>
      <c r="F34" s="51">
        <v>2</v>
      </c>
      <c r="G34" s="51">
        <v>13</v>
      </c>
      <c r="H34" s="60"/>
      <c r="I34" s="75">
        <f t="shared" si="10"/>
        <v>1</v>
      </c>
      <c r="J34" s="50">
        <f t="shared" si="9"/>
        <v>1</v>
      </c>
      <c r="K34" s="81"/>
    </row>
    <row r="35" spans="1:11" s="6" customFormat="1" ht="12.6" customHeight="1" x14ac:dyDescent="0.25">
      <c r="A35" s="93" t="s">
        <v>32</v>
      </c>
      <c r="B35" s="65">
        <v>2</v>
      </c>
      <c r="C35" s="51" t="s">
        <v>2</v>
      </c>
      <c r="D35" s="47">
        <f t="shared" si="8"/>
        <v>30</v>
      </c>
      <c r="E35" s="51">
        <v>15</v>
      </c>
      <c r="F35" s="51">
        <v>2</v>
      </c>
      <c r="G35" s="51">
        <v>13</v>
      </c>
      <c r="H35" s="60"/>
      <c r="I35" s="75">
        <f t="shared" si="10"/>
        <v>1</v>
      </c>
      <c r="J35" s="50">
        <f t="shared" si="9"/>
        <v>1</v>
      </c>
      <c r="K35" s="81"/>
    </row>
    <row r="36" spans="1:11" s="6" customFormat="1" ht="12.6" customHeight="1" x14ac:dyDescent="0.25">
      <c r="A36" s="93" t="s">
        <v>4</v>
      </c>
      <c r="B36" s="65">
        <v>2</v>
      </c>
      <c r="C36" s="46" t="s">
        <v>2</v>
      </c>
      <c r="D36" s="47">
        <v>30</v>
      </c>
      <c r="E36" s="47">
        <v>15</v>
      </c>
      <c r="F36" s="47">
        <v>2</v>
      </c>
      <c r="G36" s="47">
        <v>13</v>
      </c>
      <c r="H36" s="47"/>
      <c r="I36" s="75">
        <f t="shared" si="10"/>
        <v>1</v>
      </c>
      <c r="J36" s="50">
        <f t="shared" si="9"/>
        <v>1</v>
      </c>
      <c r="K36" s="81"/>
    </row>
    <row r="37" spans="1:11" s="6" customFormat="1" ht="12.6" customHeight="1" x14ac:dyDescent="0.25">
      <c r="A37" s="93" t="s">
        <v>33</v>
      </c>
      <c r="B37" s="65">
        <v>4</v>
      </c>
      <c r="C37" s="46" t="s">
        <v>2</v>
      </c>
      <c r="D37" s="47">
        <f t="shared" si="8"/>
        <v>45</v>
      </c>
      <c r="E37" s="47">
        <v>15</v>
      </c>
      <c r="F37" s="47">
        <v>4</v>
      </c>
      <c r="G37" s="47">
        <v>26</v>
      </c>
      <c r="H37" s="47"/>
      <c r="I37" s="75">
        <f t="shared" si="10"/>
        <v>1</v>
      </c>
      <c r="J37" s="50">
        <f t="shared" si="9"/>
        <v>2</v>
      </c>
      <c r="K37" s="81"/>
    </row>
    <row r="38" spans="1:11" s="6" customFormat="1" ht="12.6" customHeight="1" x14ac:dyDescent="0.25">
      <c r="A38" s="113" t="s">
        <v>3</v>
      </c>
      <c r="B38" s="114">
        <f>SUM(B27:B37)</f>
        <v>30</v>
      </c>
      <c r="C38" s="115">
        <f>COUNTIF(C27:C37,"e")</f>
        <v>3</v>
      </c>
      <c r="D38" s="116">
        <f t="shared" ref="D38:J38" si="11">SUM(D27:D37)</f>
        <v>390</v>
      </c>
      <c r="E38" s="116">
        <f t="shared" si="11"/>
        <v>135</v>
      </c>
      <c r="F38" s="116">
        <f t="shared" si="11"/>
        <v>54</v>
      </c>
      <c r="G38" s="116">
        <f t="shared" si="11"/>
        <v>195</v>
      </c>
      <c r="H38" s="116">
        <f t="shared" si="11"/>
        <v>6</v>
      </c>
      <c r="I38" s="117">
        <f t="shared" si="11"/>
        <v>9</v>
      </c>
      <c r="J38" s="116">
        <f t="shared" si="11"/>
        <v>17</v>
      </c>
      <c r="K38" s="81"/>
    </row>
    <row r="39" spans="1:11" s="6" customFormat="1" ht="12.6" customHeight="1" x14ac:dyDescent="0.25">
      <c r="A39" s="141" t="s">
        <v>80</v>
      </c>
      <c r="B39" s="142"/>
      <c r="C39" s="142"/>
      <c r="D39" s="142"/>
      <c r="E39" s="142"/>
      <c r="F39" s="142"/>
      <c r="G39" s="142"/>
      <c r="H39" s="142"/>
      <c r="I39" s="142"/>
      <c r="J39" s="143"/>
      <c r="K39" s="81"/>
    </row>
    <row r="40" spans="1:11" s="6" customFormat="1" ht="12.6" customHeight="1" x14ac:dyDescent="0.25">
      <c r="A40" s="93" t="s">
        <v>35</v>
      </c>
      <c r="B40" s="65">
        <v>3</v>
      </c>
      <c r="C40" s="51" t="s">
        <v>1</v>
      </c>
      <c r="D40" s="37">
        <f>SUM(E40:H40)</f>
        <v>30</v>
      </c>
      <c r="E40" s="47"/>
      <c r="F40" s="47"/>
      <c r="G40" s="56">
        <v>30</v>
      </c>
      <c r="H40" s="47"/>
      <c r="I40" s="75">
        <f t="shared" ref="I40:I48" si="12">ROUNDUP(E40/15,0)</f>
        <v>0</v>
      </c>
      <c r="J40" s="50">
        <f>ROUNDUP((F40+G40+H40)/15,0)</f>
        <v>2</v>
      </c>
      <c r="K40" s="81"/>
    </row>
    <row r="41" spans="1:11" s="22" customFormat="1" ht="12.6" customHeight="1" x14ac:dyDescent="0.2">
      <c r="A41" s="73" t="s">
        <v>50</v>
      </c>
      <c r="B41" s="41">
        <v>2</v>
      </c>
      <c r="C41" s="36" t="s">
        <v>2</v>
      </c>
      <c r="D41" s="37">
        <f>SUM(E41:H41)</f>
        <v>30</v>
      </c>
      <c r="E41" s="29"/>
      <c r="F41" s="37">
        <v>4</v>
      </c>
      <c r="G41" s="42">
        <v>26</v>
      </c>
      <c r="H41" s="37"/>
      <c r="I41" s="77">
        <f t="shared" si="12"/>
        <v>0</v>
      </c>
      <c r="J41" s="29">
        <f>ROUNDUP((F41+G41+H41)/15,0)</f>
        <v>2</v>
      </c>
      <c r="K41" s="86"/>
    </row>
    <row r="42" spans="1:11" s="6" customFormat="1" ht="12.6" customHeight="1" x14ac:dyDescent="0.25">
      <c r="A42" s="93" t="s">
        <v>34</v>
      </c>
      <c r="B42" s="65">
        <v>4</v>
      </c>
      <c r="C42" s="46" t="s">
        <v>2</v>
      </c>
      <c r="D42" s="47">
        <f t="shared" ref="D42:D47" si="13">SUM(E42:H42)</f>
        <v>45</v>
      </c>
      <c r="E42" s="47">
        <v>15</v>
      </c>
      <c r="F42" s="47">
        <v>4</v>
      </c>
      <c r="G42" s="56">
        <v>26</v>
      </c>
      <c r="H42" s="47"/>
      <c r="I42" s="75">
        <f t="shared" si="12"/>
        <v>1</v>
      </c>
      <c r="J42" s="50">
        <f>ROUNDUP((F42+G42+H42)/15,0)</f>
        <v>2</v>
      </c>
      <c r="K42" s="81"/>
    </row>
    <row r="43" spans="1:11" s="6" customFormat="1" ht="12.6" customHeight="1" x14ac:dyDescent="0.25">
      <c r="A43" s="93" t="s">
        <v>36</v>
      </c>
      <c r="B43" s="65">
        <v>3</v>
      </c>
      <c r="C43" s="46" t="s">
        <v>2</v>
      </c>
      <c r="D43" s="47">
        <f>SUM(E43:H43)</f>
        <v>30</v>
      </c>
      <c r="E43" s="50">
        <v>15</v>
      </c>
      <c r="F43" s="47"/>
      <c r="G43" s="47">
        <v>15</v>
      </c>
      <c r="H43" s="47"/>
      <c r="I43" s="75">
        <f t="shared" si="12"/>
        <v>1</v>
      </c>
      <c r="J43" s="50">
        <f>ROUNDUP((F43+G43+H43)/17,0)</f>
        <v>1</v>
      </c>
      <c r="K43" s="81"/>
    </row>
    <row r="44" spans="1:11" s="6" customFormat="1" ht="12.6" customHeight="1" x14ac:dyDescent="0.25">
      <c r="A44" s="93" t="s">
        <v>37</v>
      </c>
      <c r="B44" s="65">
        <v>4</v>
      </c>
      <c r="C44" s="46" t="s">
        <v>1</v>
      </c>
      <c r="D44" s="47">
        <f t="shared" si="13"/>
        <v>45</v>
      </c>
      <c r="E44" s="94">
        <v>15</v>
      </c>
      <c r="F44" s="95">
        <v>4</v>
      </c>
      <c r="G44" s="95">
        <v>26</v>
      </c>
      <c r="H44" s="59"/>
      <c r="I44" s="75">
        <f t="shared" si="12"/>
        <v>1</v>
      </c>
      <c r="J44" s="50">
        <f>ROUNDUP((F44+G44+H44)/15,0)</f>
        <v>2</v>
      </c>
      <c r="K44" s="81"/>
    </row>
    <row r="45" spans="1:11" s="6" customFormat="1" ht="12.6" customHeight="1" x14ac:dyDescent="0.25">
      <c r="A45" s="93" t="s">
        <v>38</v>
      </c>
      <c r="B45" s="65">
        <v>4</v>
      </c>
      <c r="C45" s="46" t="s">
        <v>1</v>
      </c>
      <c r="D45" s="47">
        <f t="shared" si="13"/>
        <v>45</v>
      </c>
      <c r="E45" s="94">
        <v>30</v>
      </c>
      <c r="F45" s="95"/>
      <c r="G45" s="95">
        <v>15</v>
      </c>
      <c r="H45" s="47"/>
      <c r="I45" s="75">
        <f t="shared" si="12"/>
        <v>2</v>
      </c>
      <c r="J45" s="50">
        <f>ROUNDUP((F45+G45+H45)/15,0)</f>
        <v>1</v>
      </c>
      <c r="K45" s="81"/>
    </row>
    <row r="46" spans="1:11" s="6" customFormat="1" ht="12.6" customHeight="1" x14ac:dyDescent="0.25">
      <c r="A46" s="93" t="s">
        <v>39</v>
      </c>
      <c r="B46" s="65">
        <v>3</v>
      </c>
      <c r="C46" s="51" t="s">
        <v>2</v>
      </c>
      <c r="D46" s="47">
        <f t="shared" si="13"/>
        <v>30</v>
      </c>
      <c r="E46" s="94">
        <v>15</v>
      </c>
      <c r="F46" s="95">
        <v>2</v>
      </c>
      <c r="G46" s="95">
        <v>13</v>
      </c>
      <c r="H46" s="50"/>
      <c r="I46" s="75">
        <f t="shared" si="12"/>
        <v>1</v>
      </c>
      <c r="J46" s="50">
        <f>ROUNDUP((F46+G46+H46)/15,0)</f>
        <v>1</v>
      </c>
      <c r="K46" s="81"/>
    </row>
    <row r="47" spans="1:11" s="6" customFormat="1" ht="12.6" customHeight="1" x14ac:dyDescent="0.25">
      <c r="A47" s="93" t="s">
        <v>40</v>
      </c>
      <c r="B47" s="65">
        <v>3</v>
      </c>
      <c r="C47" s="51" t="s">
        <v>2</v>
      </c>
      <c r="D47" s="47">
        <f t="shared" si="13"/>
        <v>45</v>
      </c>
      <c r="E47" s="94">
        <v>15</v>
      </c>
      <c r="F47" s="95">
        <v>4</v>
      </c>
      <c r="G47" s="95">
        <v>26</v>
      </c>
      <c r="H47" s="50"/>
      <c r="I47" s="75">
        <f t="shared" si="12"/>
        <v>1</v>
      </c>
      <c r="J47" s="50">
        <f>ROUNDUP((F47+G47+H47)/15,0)</f>
        <v>2</v>
      </c>
      <c r="K47" s="81"/>
    </row>
    <row r="48" spans="1:11" s="6" customFormat="1" ht="12.6" customHeight="1" x14ac:dyDescent="0.25">
      <c r="A48" s="96" t="s">
        <v>41</v>
      </c>
      <c r="B48" s="65">
        <v>4</v>
      </c>
      <c r="C48" s="46" t="s">
        <v>1</v>
      </c>
      <c r="D48" s="47">
        <f>SUM(E48:H48)</f>
        <v>45</v>
      </c>
      <c r="E48" s="47">
        <v>15</v>
      </c>
      <c r="F48" s="47">
        <v>4</v>
      </c>
      <c r="G48" s="56">
        <v>26</v>
      </c>
      <c r="H48" s="47"/>
      <c r="I48" s="75">
        <f t="shared" si="12"/>
        <v>1</v>
      </c>
      <c r="J48" s="50">
        <f>ROUNDUP((F48+G48+H48)/15,0)</f>
        <v>2</v>
      </c>
      <c r="K48" s="81"/>
    </row>
    <row r="49" spans="1:11" s="7" customFormat="1" ht="12.6" customHeight="1" x14ac:dyDescent="0.25">
      <c r="A49" s="57" t="s">
        <v>3</v>
      </c>
      <c r="B49" s="33">
        <f>SUM(B40:B48)</f>
        <v>30</v>
      </c>
      <c r="C49" s="53">
        <f>COUNTIF(C40:C48,"e")</f>
        <v>4</v>
      </c>
      <c r="D49" s="54">
        <f t="shared" ref="D49:J49" si="14">SUM(D40:D48)</f>
        <v>345</v>
      </c>
      <c r="E49" s="54">
        <f t="shared" si="14"/>
        <v>120</v>
      </c>
      <c r="F49" s="54">
        <f t="shared" si="14"/>
        <v>22</v>
      </c>
      <c r="G49" s="54">
        <f t="shared" si="14"/>
        <v>203</v>
      </c>
      <c r="H49" s="54">
        <f t="shared" si="14"/>
        <v>0</v>
      </c>
      <c r="I49" s="76">
        <f t="shared" si="14"/>
        <v>8</v>
      </c>
      <c r="J49" s="54">
        <f t="shared" si="14"/>
        <v>15</v>
      </c>
      <c r="K49" s="82"/>
    </row>
    <row r="50" spans="1:11" s="6" customFormat="1" ht="12.6" customHeight="1" x14ac:dyDescent="0.25">
      <c r="A50" s="110" t="s">
        <v>87</v>
      </c>
      <c r="B50" s="109">
        <f t="shared" ref="B50:G50" si="15">B15+B25+B38+B49</f>
        <v>120</v>
      </c>
      <c r="C50" s="109">
        <f t="shared" si="15"/>
        <v>12</v>
      </c>
      <c r="D50" s="33">
        <f t="shared" si="15"/>
        <v>1400</v>
      </c>
      <c r="E50" s="112">
        <f t="shared" si="15"/>
        <v>545</v>
      </c>
      <c r="F50" s="61">
        <f t="shared" si="15"/>
        <v>209</v>
      </c>
      <c r="G50" s="61">
        <f t="shared" si="15"/>
        <v>640</v>
      </c>
      <c r="H50" s="61">
        <f>H49+H38+H25+H15</f>
        <v>6</v>
      </c>
      <c r="I50" s="62"/>
      <c r="J50" s="62"/>
      <c r="K50" s="81"/>
    </row>
    <row r="51" spans="1:11" s="13" customFormat="1" x14ac:dyDescent="0.2">
      <c r="A51" s="111" t="s">
        <v>86</v>
      </c>
      <c r="B51" s="106"/>
      <c r="C51" s="107"/>
      <c r="D51" s="108"/>
      <c r="E51" s="114">
        <f>(E50/D50)*100</f>
        <v>38.928571428571431</v>
      </c>
      <c r="F51" s="150">
        <f>(F50/D50)*100</f>
        <v>14.928571428571431</v>
      </c>
      <c r="G51" s="151">
        <f>(G50/D50)*100</f>
        <v>45.714285714285715</v>
      </c>
      <c r="H51" s="151">
        <f>(H50/D50)*100</f>
        <v>0.4285714285714286</v>
      </c>
      <c r="I51" s="63"/>
      <c r="J51" s="64"/>
      <c r="K51" s="85"/>
    </row>
    <row r="52" spans="1:11" s="22" customFormat="1" ht="13.5" x14ac:dyDescent="0.25">
      <c r="A52" s="14"/>
      <c r="B52" s="27"/>
      <c r="C52" s="15"/>
      <c r="D52" s="16"/>
      <c r="E52" s="17"/>
      <c r="F52" s="18"/>
      <c r="G52" s="19"/>
      <c r="H52" s="20"/>
      <c r="I52" s="137"/>
      <c r="J52" s="137"/>
      <c r="K52" s="86"/>
    </row>
    <row r="53" spans="1:11" s="22" customFormat="1" ht="0.75" customHeight="1" x14ac:dyDescent="0.25">
      <c r="A53" s="23"/>
      <c r="B53" s="27"/>
      <c r="C53" s="15"/>
      <c r="D53" s="16"/>
      <c r="E53" s="17"/>
      <c r="F53" s="18"/>
      <c r="G53" s="19"/>
      <c r="H53" s="20"/>
      <c r="I53" s="21"/>
      <c r="J53" s="21"/>
      <c r="K53" s="86"/>
    </row>
    <row r="54" spans="1:11" s="22" customFormat="1" ht="13.5" hidden="1" x14ac:dyDescent="0.25">
      <c r="A54" s="23"/>
      <c r="B54" s="27"/>
      <c r="C54" s="15"/>
      <c r="D54" s="16"/>
      <c r="E54" s="17"/>
      <c r="F54" s="18"/>
      <c r="G54" s="19"/>
      <c r="H54" s="20"/>
      <c r="I54" s="21"/>
      <c r="J54" s="21"/>
      <c r="K54" s="86"/>
    </row>
    <row r="55" spans="1:11" s="22" customFormat="1" ht="9.75" hidden="1" customHeight="1" x14ac:dyDescent="0.25">
      <c r="A55" s="23"/>
      <c r="B55" s="27"/>
      <c r="C55" s="15"/>
      <c r="D55" s="16"/>
      <c r="E55" s="17"/>
      <c r="F55" s="18"/>
      <c r="G55" s="19"/>
      <c r="H55" s="20"/>
      <c r="I55" s="21"/>
      <c r="J55" s="21"/>
      <c r="K55" s="86"/>
    </row>
    <row r="56" spans="1:11" s="22" customFormat="1" ht="12" hidden="1" customHeight="1" x14ac:dyDescent="0.25">
      <c r="A56" s="23"/>
      <c r="B56" s="27"/>
      <c r="C56" s="15"/>
      <c r="D56" s="16"/>
      <c r="E56" s="17"/>
      <c r="F56" s="18"/>
      <c r="G56" s="19"/>
      <c r="H56" s="20"/>
      <c r="I56" s="21"/>
      <c r="J56" s="21"/>
      <c r="K56" s="86"/>
    </row>
    <row r="57" spans="1:11" s="22" customFormat="1" ht="97.5" customHeight="1" x14ac:dyDescent="0.2">
      <c r="A57" s="36" t="s">
        <v>68</v>
      </c>
      <c r="B57" s="48" t="s">
        <v>0</v>
      </c>
      <c r="C57" s="126" t="s">
        <v>69</v>
      </c>
      <c r="D57" s="126" t="s">
        <v>70</v>
      </c>
      <c r="E57" s="127" t="s">
        <v>71</v>
      </c>
      <c r="F57" s="126" t="s">
        <v>72</v>
      </c>
      <c r="G57" s="126" t="s">
        <v>73</v>
      </c>
      <c r="H57" s="126" t="s">
        <v>74</v>
      </c>
      <c r="I57" s="126" t="s">
        <v>75</v>
      </c>
      <c r="J57" s="126" t="s">
        <v>76</v>
      </c>
      <c r="K57" s="86"/>
    </row>
    <row r="58" spans="1:11" s="22" customFormat="1" ht="14.25" customHeight="1" x14ac:dyDescent="0.2">
      <c r="A58" s="132" t="s">
        <v>81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86"/>
    </row>
    <row r="59" spans="1:11" s="22" customFormat="1" ht="12.6" customHeight="1" x14ac:dyDescent="0.2">
      <c r="A59" s="40" t="s">
        <v>42</v>
      </c>
      <c r="B59" s="32">
        <v>3</v>
      </c>
      <c r="C59" s="36" t="s">
        <v>2</v>
      </c>
      <c r="D59" s="37">
        <f t="shared" ref="D59:D65" si="16">SUM(E59:H59)</f>
        <v>45</v>
      </c>
      <c r="E59" s="38">
        <v>15</v>
      </c>
      <c r="F59" s="39">
        <v>4</v>
      </c>
      <c r="G59" s="39">
        <v>26</v>
      </c>
      <c r="H59" s="37"/>
      <c r="I59" s="77">
        <f>ROUNDUP(E59/15,0)</f>
        <v>1</v>
      </c>
      <c r="J59" s="29">
        <f>ROUNDUP((F59+G59+H59)/15,0)</f>
        <v>2</v>
      </c>
      <c r="K59" s="86"/>
    </row>
    <row r="60" spans="1:11" s="22" customFormat="1" ht="12.6" customHeight="1" x14ac:dyDescent="0.2">
      <c r="A60" s="40" t="s">
        <v>43</v>
      </c>
      <c r="B60" s="32">
        <v>3</v>
      </c>
      <c r="C60" s="36" t="s">
        <v>2</v>
      </c>
      <c r="D60" s="37">
        <f t="shared" si="16"/>
        <v>44</v>
      </c>
      <c r="E60" s="38">
        <v>15</v>
      </c>
      <c r="F60" s="39">
        <v>4</v>
      </c>
      <c r="G60" s="39">
        <v>25</v>
      </c>
      <c r="H60" s="37"/>
      <c r="I60" s="77">
        <f t="shared" ref="I60:I67" si="17">ROUNDUP(E60/15,0)</f>
        <v>1</v>
      </c>
      <c r="J60" s="29">
        <f t="shared" ref="J60:J67" si="18">ROUNDUP((F60+G60+H60)/15,0)</f>
        <v>2</v>
      </c>
      <c r="K60" s="86"/>
    </row>
    <row r="61" spans="1:11" s="22" customFormat="1" ht="12.6" customHeight="1" x14ac:dyDescent="0.2">
      <c r="A61" s="40" t="s">
        <v>44</v>
      </c>
      <c r="B61" s="32">
        <v>4</v>
      </c>
      <c r="C61" s="36" t="s">
        <v>1</v>
      </c>
      <c r="D61" s="37">
        <f t="shared" si="16"/>
        <v>45</v>
      </c>
      <c r="E61" s="38">
        <v>15</v>
      </c>
      <c r="F61" s="39">
        <v>4</v>
      </c>
      <c r="G61" s="39">
        <v>26</v>
      </c>
      <c r="H61" s="37"/>
      <c r="I61" s="77">
        <f t="shared" si="17"/>
        <v>1</v>
      </c>
      <c r="J61" s="29">
        <f t="shared" si="18"/>
        <v>2</v>
      </c>
      <c r="K61" s="86"/>
    </row>
    <row r="62" spans="1:11" s="22" customFormat="1" ht="12.6" customHeight="1" x14ac:dyDescent="0.2">
      <c r="A62" s="40" t="s">
        <v>45</v>
      </c>
      <c r="B62" s="32">
        <v>4</v>
      </c>
      <c r="C62" s="36" t="s">
        <v>2</v>
      </c>
      <c r="D62" s="37">
        <f t="shared" si="16"/>
        <v>45</v>
      </c>
      <c r="E62" s="38">
        <v>15</v>
      </c>
      <c r="F62" s="39">
        <v>4</v>
      </c>
      <c r="G62" s="39">
        <v>26</v>
      </c>
      <c r="H62" s="37"/>
      <c r="I62" s="77">
        <f t="shared" si="17"/>
        <v>1</v>
      </c>
      <c r="J62" s="29">
        <f t="shared" si="18"/>
        <v>2</v>
      </c>
      <c r="K62" s="86"/>
    </row>
    <row r="63" spans="1:11" s="24" customFormat="1" ht="12.6" customHeight="1" x14ac:dyDescent="0.2">
      <c r="A63" s="40" t="s">
        <v>46</v>
      </c>
      <c r="B63" s="32">
        <v>5</v>
      </c>
      <c r="C63" s="36" t="s">
        <v>1</v>
      </c>
      <c r="D63" s="37">
        <f t="shared" si="16"/>
        <v>59</v>
      </c>
      <c r="E63" s="38">
        <v>29</v>
      </c>
      <c r="F63" s="39">
        <v>4</v>
      </c>
      <c r="G63" s="39">
        <v>26</v>
      </c>
      <c r="H63" s="37"/>
      <c r="I63" s="77">
        <f t="shared" si="17"/>
        <v>2</v>
      </c>
      <c r="J63" s="29">
        <f t="shared" si="18"/>
        <v>2</v>
      </c>
      <c r="K63" s="87"/>
    </row>
    <row r="64" spans="1:11" s="22" customFormat="1" ht="12.6" customHeight="1" x14ac:dyDescent="0.2">
      <c r="A64" s="40" t="s">
        <v>47</v>
      </c>
      <c r="B64" s="32">
        <v>3</v>
      </c>
      <c r="C64" s="36" t="s">
        <v>2</v>
      </c>
      <c r="D64" s="37">
        <f t="shared" si="16"/>
        <v>30</v>
      </c>
      <c r="E64" s="38">
        <v>15</v>
      </c>
      <c r="F64" s="39">
        <v>2</v>
      </c>
      <c r="G64" s="39">
        <v>13</v>
      </c>
      <c r="H64" s="37"/>
      <c r="I64" s="77">
        <f t="shared" si="17"/>
        <v>1</v>
      </c>
      <c r="J64" s="29">
        <f t="shared" si="18"/>
        <v>1</v>
      </c>
      <c r="K64" s="86"/>
    </row>
    <row r="65" spans="1:11" s="22" customFormat="1" ht="12.6" customHeight="1" x14ac:dyDescent="0.2">
      <c r="A65" s="40" t="s">
        <v>48</v>
      </c>
      <c r="B65" s="32">
        <v>2</v>
      </c>
      <c r="C65" s="36" t="s">
        <v>2</v>
      </c>
      <c r="D65" s="37">
        <f t="shared" si="16"/>
        <v>30</v>
      </c>
      <c r="E65" s="38">
        <v>15</v>
      </c>
      <c r="F65" s="39">
        <v>2</v>
      </c>
      <c r="G65" s="39">
        <v>13</v>
      </c>
      <c r="H65" s="37"/>
      <c r="I65" s="77">
        <f t="shared" si="17"/>
        <v>1</v>
      </c>
      <c r="J65" s="29">
        <f t="shared" si="18"/>
        <v>1</v>
      </c>
      <c r="K65" s="86"/>
    </row>
    <row r="66" spans="1:11" x14ac:dyDescent="0.2">
      <c r="A66" s="40" t="s">
        <v>49</v>
      </c>
      <c r="B66" s="32">
        <v>3</v>
      </c>
      <c r="C66" s="36" t="s">
        <v>2</v>
      </c>
      <c r="D66" s="37">
        <f>SUM(E66:H66)</f>
        <v>30</v>
      </c>
      <c r="E66" s="38">
        <v>15</v>
      </c>
      <c r="F66" s="39">
        <v>2</v>
      </c>
      <c r="G66" s="39">
        <v>13</v>
      </c>
      <c r="H66" s="37"/>
      <c r="I66" s="77">
        <f t="shared" si="17"/>
        <v>1</v>
      </c>
      <c r="J66" s="29">
        <f t="shared" si="18"/>
        <v>1</v>
      </c>
    </row>
    <row r="67" spans="1:11" s="24" customFormat="1" ht="12.6" customHeight="1" x14ac:dyDescent="0.2">
      <c r="A67" s="73" t="s">
        <v>56</v>
      </c>
      <c r="B67" s="41">
        <v>3</v>
      </c>
      <c r="C67" s="70" t="s">
        <v>1</v>
      </c>
      <c r="D67" s="37">
        <f>SUM(E67:H67)</f>
        <v>59</v>
      </c>
      <c r="E67" s="41">
        <v>15</v>
      </c>
      <c r="F67" s="72">
        <v>4</v>
      </c>
      <c r="G67" s="74">
        <v>40</v>
      </c>
      <c r="H67" s="37"/>
      <c r="I67" s="77">
        <f t="shared" si="17"/>
        <v>1</v>
      </c>
      <c r="J67" s="29">
        <f t="shared" si="18"/>
        <v>3</v>
      </c>
      <c r="K67" s="87"/>
    </row>
    <row r="68" spans="1:11" s="22" customFormat="1" ht="12.6" customHeight="1" x14ac:dyDescent="0.2">
      <c r="A68" s="43" t="s">
        <v>3</v>
      </c>
      <c r="B68" s="44">
        <f>SUM(B59:B67)</f>
        <v>30</v>
      </c>
      <c r="C68" s="45">
        <f>COUNTIF(C59:C67,"e")</f>
        <v>3</v>
      </c>
      <c r="D68" s="31">
        <f t="shared" ref="D68:J68" si="19">SUM(D59:D67)</f>
        <v>387</v>
      </c>
      <c r="E68" s="31">
        <f t="shared" si="19"/>
        <v>149</v>
      </c>
      <c r="F68" s="31">
        <f t="shared" si="19"/>
        <v>30</v>
      </c>
      <c r="G68" s="31">
        <f t="shared" si="19"/>
        <v>208</v>
      </c>
      <c r="H68" s="31">
        <f t="shared" si="19"/>
        <v>0</v>
      </c>
      <c r="I68" s="78">
        <f t="shared" si="19"/>
        <v>10</v>
      </c>
      <c r="J68" s="31">
        <f t="shared" si="19"/>
        <v>16</v>
      </c>
      <c r="K68" s="86"/>
    </row>
    <row r="69" spans="1:11" s="22" customFormat="1" ht="12.6" customHeight="1" x14ac:dyDescent="0.2">
      <c r="A69" s="134" t="s">
        <v>82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86"/>
    </row>
    <row r="70" spans="1:11" s="24" customFormat="1" ht="12.6" customHeight="1" x14ac:dyDescent="0.2">
      <c r="A70" s="73" t="s">
        <v>51</v>
      </c>
      <c r="B70" s="41">
        <v>3</v>
      </c>
      <c r="C70" s="70" t="s">
        <v>1</v>
      </c>
      <c r="D70" s="37">
        <f t="shared" ref="D70:D78" si="20">SUM(E70:H70)</f>
        <v>45</v>
      </c>
      <c r="E70" s="37">
        <v>15</v>
      </c>
      <c r="F70" s="37">
        <v>4</v>
      </c>
      <c r="G70" s="42">
        <v>26</v>
      </c>
      <c r="H70" s="37"/>
      <c r="I70" s="77">
        <f t="shared" ref="I70:I78" si="21">ROUNDUP(E70/15,0)</f>
        <v>1</v>
      </c>
      <c r="J70" s="29">
        <f t="shared" ref="J70:J79" si="22">ROUNDUP((F70+G70+H70)/15,0)</f>
        <v>2</v>
      </c>
      <c r="K70" s="87"/>
    </row>
    <row r="71" spans="1:11" s="22" customFormat="1" ht="12.6" customHeight="1" x14ac:dyDescent="0.2">
      <c r="A71" s="73" t="s">
        <v>52</v>
      </c>
      <c r="B71" s="41">
        <v>4</v>
      </c>
      <c r="C71" s="36" t="s">
        <v>2</v>
      </c>
      <c r="D71" s="37">
        <f>SUM(E71:H71)</f>
        <v>60</v>
      </c>
      <c r="E71" s="37">
        <v>30</v>
      </c>
      <c r="F71" s="37">
        <v>4</v>
      </c>
      <c r="G71" s="42">
        <v>26</v>
      </c>
      <c r="H71" s="37"/>
      <c r="I71" s="77">
        <f t="shared" si="21"/>
        <v>2</v>
      </c>
      <c r="J71" s="29">
        <f t="shared" si="22"/>
        <v>2</v>
      </c>
      <c r="K71" s="86"/>
    </row>
    <row r="72" spans="1:11" s="24" customFormat="1" ht="12.75" customHeight="1" x14ac:dyDescent="0.2">
      <c r="A72" s="69" t="s">
        <v>53</v>
      </c>
      <c r="B72" s="41">
        <v>4</v>
      </c>
      <c r="C72" s="70" t="s">
        <v>2</v>
      </c>
      <c r="D72" s="37">
        <f>SUM(E72:H72)</f>
        <v>59</v>
      </c>
      <c r="E72" s="71">
        <v>15</v>
      </c>
      <c r="F72" s="72">
        <v>4</v>
      </c>
      <c r="G72" s="72">
        <v>40</v>
      </c>
      <c r="H72" s="37"/>
      <c r="I72" s="77">
        <f t="shared" si="21"/>
        <v>1</v>
      </c>
      <c r="J72" s="29">
        <f t="shared" si="22"/>
        <v>3</v>
      </c>
      <c r="K72" s="87"/>
    </row>
    <row r="73" spans="1:11" s="24" customFormat="1" ht="12.6" customHeight="1" x14ac:dyDescent="0.2">
      <c r="A73" s="73" t="s">
        <v>54</v>
      </c>
      <c r="B73" s="41">
        <v>3</v>
      </c>
      <c r="C73" s="70" t="s">
        <v>1</v>
      </c>
      <c r="D73" s="37">
        <f>SUM(E73:H73)</f>
        <v>45</v>
      </c>
      <c r="E73" s="41">
        <v>15</v>
      </c>
      <c r="F73" s="72">
        <v>4</v>
      </c>
      <c r="G73" s="74">
        <v>26</v>
      </c>
      <c r="H73" s="37"/>
      <c r="I73" s="77">
        <f t="shared" si="21"/>
        <v>1</v>
      </c>
      <c r="J73" s="29">
        <f t="shared" si="22"/>
        <v>2</v>
      </c>
      <c r="K73" s="87"/>
    </row>
    <row r="74" spans="1:11" s="24" customFormat="1" ht="12" customHeight="1" x14ac:dyDescent="0.2">
      <c r="A74" s="69" t="s">
        <v>55</v>
      </c>
      <c r="B74" s="41">
        <v>3</v>
      </c>
      <c r="C74" s="70" t="s">
        <v>2</v>
      </c>
      <c r="D74" s="37">
        <f>SUM(E74:H74)</f>
        <v>45</v>
      </c>
      <c r="E74" s="41">
        <v>15</v>
      </c>
      <c r="F74" s="72">
        <v>4</v>
      </c>
      <c r="G74" s="74">
        <v>26</v>
      </c>
      <c r="H74" s="37"/>
      <c r="I74" s="77">
        <f t="shared" si="21"/>
        <v>1</v>
      </c>
      <c r="J74" s="29">
        <f t="shared" si="22"/>
        <v>2</v>
      </c>
      <c r="K74" s="87"/>
    </row>
    <row r="75" spans="1:11" s="25" customFormat="1" x14ac:dyDescent="0.2">
      <c r="A75" s="73" t="s">
        <v>91</v>
      </c>
      <c r="B75" s="41">
        <v>4</v>
      </c>
      <c r="C75" s="70" t="s">
        <v>1</v>
      </c>
      <c r="D75" s="37">
        <f t="shared" si="20"/>
        <v>59</v>
      </c>
      <c r="E75" s="41">
        <v>29</v>
      </c>
      <c r="F75" s="72">
        <v>4</v>
      </c>
      <c r="G75" s="74">
        <v>20</v>
      </c>
      <c r="H75" s="37">
        <v>6</v>
      </c>
      <c r="I75" s="77">
        <f t="shared" si="21"/>
        <v>2</v>
      </c>
      <c r="J75" s="29">
        <f t="shared" si="22"/>
        <v>2</v>
      </c>
      <c r="K75" s="88"/>
    </row>
    <row r="76" spans="1:11" s="25" customFormat="1" x14ac:dyDescent="0.2">
      <c r="A76" s="73" t="s">
        <v>57</v>
      </c>
      <c r="B76" s="41">
        <v>3</v>
      </c>
      <c r="C76" s="70" t="s">
        <v>2</v>
      </c>
      <c r="D76" s="37">
        <f t="shared" si="20"/>
        <v>45</v>
      </c>
      <c r="E76" s="41">
        <v>15</v>
      </c>
      <c r="F76" s="72">
        <v>4</v>
      </c>
      <c r="G76" s="74">
        <v>26</v>
      </c>
      <c r="H76" s="37"/>
      <c r="I76" s="77">
        <f t="shared" si="21"/>
        <v>1</v>
      </c>
      <c r="J76" s="29">
        <f t="shared" si="22"/>
        <v>2</v>
      </c>
      <c r="K76" s="88"/>
    </row>
    <row r="77" spans="1:11" s="25" customFormat="1" x14ac:dyDescent="0.2">
      <c r="A77" s="73" t="s">
        <v>58</v>
      </c>
      <c r="B77" s="41">
        <v>1</v>
      </c>
      <c r="C77" s="70" t="s">
        <v>2</v>
      </c>
      <c r="D77" s="37">
        <f t="shared" si="20"/>
        <v>15</v>
      </c>
      <c r="E77" s="41"/>
      <c r="F77" s="72"/>
      <c r="G77" s="74">
        <v>15</v>
      </c>
      <c r="H77" s="37"/>
      <c r="I77" s="77">
        <f t="shared" si="21"/>
        <v>0</v>
      </c>
      <c r="J77" s="29">
        <f t="shared" si="22"/>
        <v>1</v>
      </c>
      <c r="K77" s="88"/>
    </row>
    <row r="78" spans="1:11" s="25" customFormat="1" x14ac:dyDescent="0.2">
      <c r="A78" s="73" t="s">
        <v>60</v>
      </c>
      <c r="B78" s="41">
        <v>5</v>
      </c>
      <c r="C78" s="70" t="s">
        <v>2</v>
      </c>
      <c r="D78" s="37">
        <f t="shared" si="20"/>
        <v>0</v>
      </c>
      <c r="E78" s="41"/>
      <c r="F78" s="72"/>
      <c r="G78" s="74"/>
      <c r="H78" s="37"/>
      <c r="I78" s="77">
        <f t="shared" si="21"/>
        <v>0</v>
      </c>
      <c r="J78" s="29">
        <f t="shared" si="22"/>
        <v>0</v>
      </c>
      <c r="K78" s="88"/>
    </row>
    <row r="79" spans="1:11" s="25" customFormat="1" ht="13.5" x14ac:dyDescent="0.2">
      <c r="A79" s="43" t="s">
        <v>3</v>
      </c>
      <c r="B79" s="44">
        <f>SUM(B70:B78)</f>
        <v>30</v>
      </c>
      <c r="C79" s="45">
        <f>COUNTIF(C70:C78,"e")</f>
        <v>3</v>
      </c>
      <c r="D79" s="31">
        <f t="shared" ref="D79:I79" si="23">SUM(D70:D78)</f>
        <v>373</v>
      </c>
      <c r="E79" s="31">
        <f t="shared" si="23"/>
        <v>134</v>
      </c>
      <c r="F79" s="31">
        <f t="shared" si="23"/>
        <v>28</v>
      </c>
      <c r="G79" s="31">
        <f t="shared" si="23"/>
        <v>205</v>
      </c>
      <c r="H79" s="31">
        <f t="shared" si="23"/>
        <v>6</v>
      </c>
      <c r="I79" s="78">
        <f t="shared" si="23"/>
        <v>9</v>
      </c>
      <c r="J79" s="67">
        <f t="shared" si="22"/>
        <v>16</v>
      </c>
      <c r="K79" s="88"/>
    </row>
    <row r="80" spans="1:11" s="25" customFormat="1" ht="13.5" x14ac:dyDescent="0.2">
      <c r="A80" s="135" t="s">
        <v>83</v>
      </c>
      <c r="B80" s="135"/>
      <c r="C80" s="135"/>
      <c r="D80" s="135"/>
      <c r="E80" s="135"/>
      <c r="F80" s="135"/>
      <c r="G80" s="135"/>
      <c r="H80" s="135"/>
      <c r="I80" s="135"/>
      <c r="J80" s="135"/>
      <c r="K80" s="88"/>
    </row>
    <row r="81" spans="1:11" s="25" customFormat="1" x14ac:dyDescent="0.2">
      <c r="A81" s="73" t="s">
        <v>61</v>
      </c>
      <c r="B81" s="41">
        <v>4</v>
      </c>
      <c r="C81" s="70" t="s">
        <v>2</v>
      </c>
      <c r="D81" s="37">
        <f t="shared" ref="D81:D86" si="24">SUM(E81:H81)</f>
        <v>45</v>
      </c>
      <c r="E81" s="97">
        <v>15</v>
      </c>
      <c r="F81" s="72">
        <v>4</v>
      </c>
      <c r="G81" s="74">
        <v>26</v>
      </c>
      <c r="H81" s="37"/>
      <c r="I81" s="77">
        <f>ROUNDUP(E81/15,0)</f>
        <v>1</v>
      </c>
      <c r="J81" s="29">
        <f>ROUNDUP((F81+G81+H81)/15,0)</f>
        <v>2</v>
      </c>
      <c r="K81" s="88"/>
    </row>
    <row r="82" spans="1:11" s="25" customFormat="1" x14ac:dyDescent="0.2">
      <c r="A82" s="73" t="s">
        <v>62</v>
      </c>
      <c r="B82" s="41">
        <v>4</v>
      </c>
      <c r="C82" s="70" t="s">
        <v>1</v>
      </c>
      <c r="D82" s="37">
        <f t="shared" si="24"/>
        <v>45</v>
      </c>
      <c r="E82" s="71">
        <v>15</v>
      </c>
      <c r="F82" s="71">
        <v>4</v>
      </c>
      <c r="G82" s="71">
        <v>26</v>
      </c>
      <c r="H82" s="37"/>
      <c r="I82" s="77">
        <f t="shared" ref="I82:I87" si="25">ROUNDUP(E82/15,0)</f>
        <v>1</v>
      </c>
      <c r="J82" s="29">
        <f t="shared" ref="J82:J87" si="26">ROUNDUP((F82+G82+H82)/15,0)</f>
        <v>2</v>
      </c>
      <c r="K82" s="88"/>
    </row>
    <row r="83" spans="1:11" s="25" customFormat="1" x14ac:dyDescent="0.2">
      <c r="A83" s="73" t="s">
        <v>63</v>
      </c>
      <c r="B83" s="41">
        <v>4</v>
      </c>
      <c r="C83" s="70" t="s">
        <v>2</v>
      </c>
      <c r="D83" s="37">
        <f t="shared" si="24"/>
        <v>45</v>
      </c>
      <c r="E83" s="71">
        <v>15</v>
      </c>
      <c r="F83" s="71">
        <v>4</v>
      </c>
      <c r="G83" s="71">
        <v>22</v>
      </c>
      <c r="H83" s="37">
        <v>4</v>
      </c>
      <c r="I83" s="77">
        <f t="shared" si="25"/>
        <v>1</v>
      </c>
      <c r="J83" s="29">
        <f t="shared" si="26"/>
        <v>2</v>
      </c>
      <c r="K83" s="88"/>
    </row>
    <row r="84" spans="1:11" s="25" customFormat="1" x14ac:dyDescent="0.2">
      <c r="A84" s="73" t="s">
        <v>64</v>
      </c>
      <c r="B84" s="41">
        <v>3</v>
      </c>
      <c r="C84" s="70" t="s">
        <v>1</v>
      </c>
      <c r="D84" s="37">
        <f t="shared" si="24"/>
        <v>30</v>
      </c>
      <c r="E84" s="71">
        <v>15</v>
      </c>
      <c r="F84" s="71">
        <v>2</v>
      </c>
      <c r="G84" s="71">
        <v>13</v>
      </c>
      <c r="H84" s="37"/>
      <c r="I84" s="77">
        <f t="shared" si="25"/>
        <v>1</v>
      </c>
      <c r="J84" s="29">
        <f t="shared" si="26"/>
        <v>1</v>
      </c>
      <c r="K84" s="88"/>
    </row>
    <row r="85" spans="1:11" s="25" customFormat="1" x14ac:dyDescent="0.2">
      <c r="A85" s="73" t="s">
        <v>54</v>
      </c>
      <c r="B85" s="41">
        <v>2</v>
      </c>
      <c r="C85" s="70" t="s">
        <v>2</v>
      </c>
      <c r="D85" s="37">
        <f t="shared" si="24"/>
        <v>30</v>
      </c>
      <c r="E85" s="71">
        <v>15</v>
      </c>
      <c r="F85" s="71">
        <v>2</v>
      </c>
      <c r="G85" s="71">
        <v>13</v>
      </c>
      <c r="H85" s="37"/>
      <c r="I85" s="77">
        <f t="shared" si="25"/>
        <v>1</v>
      </c>
      <c r="J85" s="29">
        <f t="shared" si="26"/>
        <v>1</v>
      </c>
      <c r="K85" s="88"/>
    </row>
    <row r="86" spans="1:11" s="25" customFormat="1" x14ac:dyDescent="0.2">
      <c r="A86" s="73" t="s">
        <v>59</v>
      </c>
      <c r="B86" s="41">
        <v>3</v>
      </c>
      <c r="C86" s="70" t="s">
        <v>2</v>
      </c>
      <c r="D86" s="37">
        <f t="shared" si="24"/>
        <v>45</v>
      </c>
      <c r="E86" s="37"/>
      <c r="F86" s="37"/>
      <c r="G86" s="37">
        <v>45</v>
      </c>
      <c r="H86" s="37"/>
      <c r="I86" s="77">
        <f t="shared" si="25"/>
        <v>0</v>
      </c>
      <c r="J86" s="29">
        <f t="shared" si="26"/>
        <v>3</v>
      </c>
      <c r="K86" s="88"/>
    </row>
    <row r="87" spans="1:11" s="25" customFormat="1" x14ac:dyDescent="0.2">
      <c r="A87" s="73" t="s">
        <v>65</v>
      </c>
      <c r="B87" s="41">
        <v>10</v>
      </c>
      <c r="C87" s="70"/>
      <c r="D87" s="37"/>
      <c r="E87" s="37"/>
      <c r="F87" s="37"/>
      <c r="G87" s="37"/>
      <c r="H87" s="37"/>
      <c r="I87" s="77">
        <f t="shared" si="25"/>
        <v>0</v>
      </c>
      <c r="J87" s="29">
        <f t="shared" si="26"/>
        <v>0</v>
      </c>
      <c r="K87" s="88"/>
    </row>
    <row r="88" spans="1:11" ht="13.5" x14ac:dyDescent="0.2">
      <c r="A88" s="43" t="s">
        <v>3</v>
      </c>
      <c r="B88" s="44">
        <f>SUM(B81:B87)</f>
        <v>30</v>
      </c>
      <c r="C88" s="45">
        <f>COUNTIF(C81:C87,"e")</f>
        <v>2</v>
      </c>
      <c r="D88" s="31">
        <f t="shared" ref="D88:I88" si="27">SUM(D81:D87)</f>
        <v>240</v>
      </c>
      <c r="E88" s="31">
        <f t="shared" si="27"/>
        <v>75</v>
      </c>
      <c r="F88" s="31">
        <f t="shared" si="27"/>
        <v>16</v>
      </c>
      <c r="G88" s="31">
        <f t="shared" si="27"/>
        <v>145</v>
      </c>
      <c r="H88" s="31">
        <f t="shared" si="27"/>
        <v>4</v>
      </c>
      <c r="I88" s="78">
        <f t="shared" si="27"/>
        <v>5</v>
      </c>
      <c r="J88" s="67">
        <f>ROUNDUP((F88+G88+H88)/15,0)</f>
        <v>11</v>
      </c>
    </row>
    <row r="89" spans="1:11" ht="13.5" x14ac:dyDescent="0.2">
      <c r="A89" s="34" t="s">
        <v>84</v>
      </c>
      <c r="B89" s="101">
        <f t="shared" ref="B89:H89" si="28">B68+B79+B88</f>
        <v>90</v>
      </c>
      <c r="C89" s="101">
        <f t="shared" si="28"/>
        <v>8</v>
      </c>
      <c r="D89" s="101">
        <f t="shared" si="28"/>
        <v>1000</v>
      </c>
      <c r="E89" s="35">
        <f t="shared" si="28"/>
        <v>358</v>
      </c>
      <c r="F89" s="35">
        <f t="shared" si="28"/>
        <v>74</v>
      </c>
      <c r="G89" s="35">
        <f t="shared" si="28"/>
        <v>558</v>
      </c>
      <c r="H89" s="35">
        <f t="shared" si="28"/>
        <v>10</v>
      </c>
      <c r="I89" s="28"/>
      <c r="J89" s="30"/>
    </row>
    <row r="90" spans="1:11" ht="13.5" x14ac:dyDescent="0.2">
      <c r="A90" s="104" t="s">
        <v>85</v>
      </c>
      <c r="B90" s="102">
        <f t="shared" ref="B90:H90" si="29">B15+B25+B38+B49+B68+B79+B88</f>
        <v>210</v>
      </c>
      <c r="C90" s="102">
        <f t="shared" si="29"/>
        <v>20</v>
      </c>
      <c r="D90" s="102">
        <f t="shared" si="29"/>
        <v>2400</v>
      </c>
      <c r="E90" s="103">
        <f t="shared" si="29"/>
        <v>903</v>
      </c>
      <c r="F90" s="68">
        <f t="shared" si="29"/>
        <v>283</v>
      </c>
      <c r="G90" s="68">
        <f t="shared" si="29"/>
        <v>1198</v>
      </c>
      <c r="H90" s="68">
        <f t="shared" si="29"/>
        <v>16</v>
      </c>
      <c r="I90" s="10"/>
      <c r="J90" s="10"/>
    </row>
    <row r="91" spans="1:11" ht="13.5" x14ac:dyDescent="0.2">
      <c r="A91" s="105" t="s">
        <v>86</v>
      </c>
      <c r="B91" s="98"/>
      <c r="C91" s="99"/>
      <c r="D91" s="100"/>
      <c r="E91" s="128">
        <f>(E90/D90)*100</f>
        <v>37.625</v>
      </c>
      <c r="F91" s="129">
        <f>(F90/D90)*100</f>
        <v>11.791666666666668</v>
      </c>
      <c r="G91" s="130">
        <f>(G90/D90)*100</f>
        <v>49.916666666666664</v>
      </c>
      <c r="H91" s="130">
        <f>(H90/D90)*100</f>
        <v>0.66666666666666674</v>
      </c>
      <c r="I91" s="11"/>
      <c r="J91" s="12"/>
    </row>
  </sheetData>
  <sheetProtection selectLockedCells="1" selectUnlockedCells="1"/>
  <mergeCells count="10">
    <mergeCell ref="A58:J58"/>
    <mergeCell ref="A1:J1"/>
    <mergeCell ref="A69:J69"/>
    <mergeCell ref="A80:J80"/>
    <mergeCell ref="A2:J2"/>
    <mergeCell ref="I52:J52"/>
    <mergeCell ref="A4:J4"/>
    <mergeCell ref="A39:J39"/>
    <mergeCell ref="A26:J26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topLeftCell="B1" zoomScale="115" zoomScaleNormal="115" workbookViewId="0">
      <selection activeCell="B25" sqref="B25"/>
    </sheetView>
  </sheetViews>
  <sheetFormatPr defaultRowHeight="12.75" x14ac:dyDescent="0.2"/>
  <cols>
    <col min="1" max="1" width="0" hidden="1" customWidth="1"/>
    <col min="2" max="2" width="44.5703125" customWidth="1"/>
    <col min="3" max="7" width="6.28515625" customWidth="1"/>
    <col min="8" max="9" width="5.42578125" customWidth="1"/>
    <col min="10" max="11" width="6.28515625" customWidth="1"/>
  </cols>
  <sheetData>
    <row r="1" spans="2:11" x14ac:dyDescent="0.2">
      <c r="B1" s="133" t="s">
        <v>66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45" customHeight="1" x14ac:dyDescent="0.2">
      <c r="B2" s="136" t="s">
        <v>67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2:11" ht="93.75" x14ac:dyDescent="0.2">
      <c r="B3" s="36" t="s">
        <v>68</v>
      </c>
      <c r="C3" s="48" t="s">
        <v>0</v>
      </c>
      <c r="D3" s="126" t="s">
        <v>69</v>
      </c>
      <c r="E3" s="126" t="s">
        <v>70</v>
      </c>
      <c r="F3" s="127" t="s">
        <v>71</v>
      </c>
      <c r="G3" s="126" t="s">
        <v>72</v>
      </c>
      <c r="H3" s="126" t="s">
        <v>73</v>
      </c>
      <c r="I3" s="126" t="s">
        <v>74</v>
      </c>
      <c r="J3" s="126" t="s">
        <v>75</v>
      </c>
      <c r="K3" s="126" t="s">
        <v>76</v>
      </c>
    </row>
    <row r="4" spans="2:11" ht="12.75" customHeight="1" x14ac:dyDescent="0.2">
      <c r="B4" s="147" t="s">
        <v>92</v>
      </c>
      <c r="C4" s="148"/>
      <c r="D4" s="148"/>
      <c r="E4" s="148"/>
      <c r="F4" s="148"/>
      <c r="G4" s="148"/>
      <c r="H4" s="148"/>
      <c r="I4" s="148"/>
      <c r="J4" s="148"/>
      <c r="K4" s="149"/>
    </row>
    <row r="5" spans="2:11" ht="12.75" customHeight="1" x14ac:dyDescent="0.2">
      <c r="B5" s="118" t="s">
        <v>14</v>
      </c>
      <c r="C5" s="119">
        <v>2</v>
      </c>
      <c r="D5" s="120" t="s">
        <v>2</v>
      </c>
      <c r="E5" s="121">
        <v>30</v>
      </c>
      <c r="F5" s="122">
        <v>30</v>
      </c>
      <c r="G5" s="123"/>
      <c r="H5" s="123"/>
      <c r="I5" s="124"/>
      <c r="J5" s="125">
        <f>F5/15</f>
        <v>2</v>
      </c>
      <c r="K5" s="125">
        <f>G5/15</f>
        <v>0</v>
      </c>
    </row>
    <row r="6" spans="2:11" ht="18" x14ac:dyDescent="0.2">
      <c r="B6" s="118" t="s">
        <v>15</v>
      </c>
      <c r="C6" s="119">
        <v>2</v>
      </c>
      <c r="D6" s="120" t="s">
        <v>2</v>
      </c>
      <c r="E6" s="121">
        <v>30</v>
      </c>
      <c r="F6" s="122">
        <v>30</v>
      </c>
      <c r="G6" s="123"/>
      <c r="H6" s="123"/>
      <c r="I6" s="124"/>
      <c r="J6" s="125">
        <f>F6/15</f>
        <v>2</v>
      </c>
      <c r="K6" s="125">
        <f>G6/15</f>
        <v>0</v>
      </c>
    </row>
    <row r="7" spans="2:11" ht="12.75" customHeight="1" x14ac:dyDescent="0.2">
      <c r="B7" s="147" t="s">
        <v>93</v>
      </c>
      <c r="C7" s="148"/>
      <c r="D7" s="148"/>
      <c r="E7" s="148"/>
      <c r="F7" s="148"/>
      <c r="G7" s="148"/>
      <c r="H7" s="148"/>
      <c r="I7" s="148"/>
      <c r="J7" s="148"/>
      <c r="K7" s="149"/>
    </row>
    <row r="8" spans="2:11" ht="12.75" customHeight="1" x14ac:dyDescent="0.2">
      <c r="B8" s="118" t="s">
        <v>18</v>
      </c>
      <c r="C8" s="119">
        <v>2</v>
      </c>
      <c r="D8" s="120" t="s">
        <v>2</v>
      </c>
      <c r="E8" s="121">
        <v>30</v>
      </c>
      <c r="F8" s="122">
        <v>30</v>
      </c>
      <c r="G8" s="123"/>
      <c r="H8" s="123"/>
      <c r="I8" s="124"/>
      <c r="J8" s="125">
        <f>F8/15</f>
        <v>2</v>
      </c>
      <c r="K8" s="125">
        <f>G8/15</f>
        <v>0</v>
      </c>
    </row>
    <row r="9" spans="2:11" ht="18" x14ac:dyDescent="0.2">
      <c r="B9" s="118" t="s">
        <v>19</v>
      </c>
      <c r="C9" s="119">
        <v>2</v>
      </c>
      <c r="D9" s="120" t="s">
        <v>2</v>
      </c>
      <c r="E9" s="121">
        <v>30</v>
      </c>
      <c r="F9" s="122">
        <v>30</v>
      </c>
      <c r="G9" s="123"/>
      <c r="H9" s="123"/>
      <c r="I9" s="124"/>
      <c r="J9" s="125">
        <f>F9/15</f>
        <v>2</v>
      </c>
      <c r="K9" s="125">
        <f>G9/15</f>
        <v>0</v>
      </c>
    </row>
    <row r="10" spans="2:11" ht="12.75" customHeight="1" x14ac:dyDescent="0.2">
      <c r="B10" s="147" t="s">
        <v>94</v>
      </c>
      <c r="C10" s="148"/>
      <c r="D10" s="148"/>
      <c r="E10" s="148"/>
      <c r="F10" s="148"/>
      <c r="G10" s="148"/>
      <c r="H10" s="148"/>
      <c r="I10" s="148"/>
      <c r="J10" s="148"/>
      <c r="K10" s="149"/>
    </row>
    <row r="11" spans="2:11" ht="12.75" customHeight="1" x14ac:dyDescent="0.2">
      <c r="B11" s="118" t="s">
        <v>26</v>
      </c>
      <c r="C11" s="119">
        <v>1</v>
      </c>
      <c r="D11" s="120" t="s">
        <v>2</v>
      </c>
      <c r="E11" s="121">
        <f t="shared" ref="E11:E16" si="0">SUM(F11:I11)</f>
        <v>15</v>
      </c>
      <c r="F11" s="122">
        <v>15</v>
      </c>
      <c r="G11" s="123"/>
      <c r="H11" s="123"/>
      <c r="I11" s="124"/>
      <c r="J11" s="125">
        <f t="shared" ref="J11:K16" si="1">F11/15</f>
        <v>1</v>
      </c>
      <c r="K11" s="125">
        <f t="shared" si="1"/>
        <v>0</v>
      </c>
    </row>
    <row r="12" spans="2:11" ht="18" x14ac:dyDescent="0.2">
      <c r="B12" s="118" t="s">
        <v>95</v>
      </c>
      <c r="C12" s="119">
        <v>1</v>
      </c>
      <c r="D12" s="120" t="s">
        <v>2</v>
      </c>
      <c r="E12" s="121">
        <f t="shared" si="0"/>
        <v>15</v>
      </c>
      <c r="F12" s="122">
        <v>15</v>
      </c>
      <c r="G12" s="123"/>
      <c r="H12" s="123"/>
      <c r="I12" s="124"/>
      <c r="J12" s="125">
        <f t="shared" si="1"/>
        <v>1</v>
      </c>
      <c r="K12" s="125">
        <f t="shared" si="1"/>
        <v>0</v>
      </c>
    </row>
    <row r="13" spans="2:11" ht="12.75" customHeight="1" x14ac:dyDescent="0.2">
      <c r="B13" s="131" t="s">
        <v>96</v>
      </c>
      <c r="C13" s="119">
        <v>1</v>
      </c>
      <c r="D13" s="120" t="s">
        <v>2</v>
      </c>
      <c r="E13" s="121">
        <f t="shared" si="0"/>
        <v>15</v>
      </c>
      <c r="F13" s="122">
        <v>15</v>
      </c>
      <c r="G13" s="123"/>
      <c r="H13" s="123"/>
      <c r="I13" s="124"/>
      <c r="J13" s="125">
        <f t="shared" si="1"/>
        <v>1</v>
      </c>
      <c r="K13" s="125">
        <f t="shared" si="1"/>
        <v>0</v>
      </c>
    </row>
    <row r="14" spans="2:11" ht="12.75" customHeight="1" x14ac:dyDescent="0.2">
      <c r="B14" s="131" t="s">
        <v>97</v>
      </c>
      <c r="C14" s="119">
        <v>1</v>
      </c>
      <c r="D14" s="120" t="s">
        <v>2</v>
      </c>
      <c r="E14" s="121">
        <f t="shared" si="0"/>
        <v>15</v>
      </c>
      <c r="F14" s="122">
        <v>15</v>
      </c>
      <c r="G14" s="123"/>
      <c r="H14" s="123"/>
      <c r="I14" s="124"/>
      <c r="J14" s="125">
        <f t="shared" si="1"/>
        <v>1</v>
      </c>
      <c r="K14" s="125">
        <f t="shared" si="1"/>
        <v>0</v>
      </c>
    </row>
    <row r="15" spans="2:11" ht="18" x14ac:dyDescent="0.2">
      <c r="B15" s="131" t="s">
        <v>98</v>
      </c>
      <c r="C15" s="119">
        <v>1</v>
      </c>
      <c r="D15" s="120" t="s">
        <v>2</v>
      </c>
      <c r="E15" s="121">
        <f t="shared" si="0"/>
        <v>15</v>
      </c>
      <c r="F15" s="122">
        <v>15</v>
      </c>
      <c r="G15" s="123"/>
      <c r="H15" s="123"/>
      <c r="I15" s="124"/>
      <c r="J15" s="125">
        <f t="shared" si="1"/>
        <v>1</v>
      </c>
      <c r="K15" s="125">
        <f t="shared" si="1"/>
        <v>0</v>
      </c>
    </row>
    <row r="16" spans="2:11" ht="18" x14ac:dyDescent="0.2">
      <c r="B16" s="131" t="s">
        <v>99</v>
      </c>
      <c r="C16" s="119">
        <v>1</v>
      </c>
      <c r="D16" s="120" t="s">
        <v>2</v>
      </c>
      <c r="E16" s="121">
        <f t="shared" si="0"/>
        <v>15</v>
      </c>
      <c r="F16" s="122">
        <v>15</v>
      </c>
      <c r="G16" s="123"/>
      <c r="H16" s="123"/>
      <c r="I16" s="124"/>
      <c r="J16" s="125">
        <f t="shared" si="1"/>
        <v>1</v>
      </c>
      <c r="K16" s="125">
        <f t="shared" si="1"/>
        <v>0</v>
      </c>
    </row>
  </sheetData>
  <mergeCells count="5">
    <mergeCell ref="B1:K1"/>
    <mergeCell ref="B2:K2"/>
    <mergeCell ref="B10:K10"/>
    <mergeCell ref="B7:K7"/>
    <mergeCell ref="B4:K4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Semester I-VII</vt:lpstr>
      <vt:lpstr>Humanities subject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2018-07-05T09:04:27Z</cp:lastPrinted>
  <dcterms:created xsi:type="dcterms:W3CDTF">2013-01-21T11:52:24Z</dcterms:created>
  <dcterms:modified xsi:type="dcterms:W3CDTF">2018-07-05T09:04:30Z</dcterms:modified>
</cp:coreProperties>
</file>