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50" windowHeight="9720" activeTab="0"/>
  </bookViews>
  <sheets>
    <sheet name="semestr I-III" sheetId="1" r:id="rId1"/>
    <sheet name="Blok A, B,C" sheetId="2" r:id="rId2"/>
  </sheets>
  <definedNames/>
  <calcPr fullCalcOnLoad="1"/>
</workbook>
</file>

<file path=xl/sharedStrings.xml><?xml version="1.0" encoding="utf-8"?>
<sst xmlns="http://schemas.openxmlformats.org/spreadsheetml/2006/main" count="127" uniqueCount="74">
  <si>
    <t>ECTS</t>
  </si>
  <si>
    <t>wsp ECTS (25h)</t>
  </si>
  <si>
    <t>Fakultet tak/nie</t>
  </si>
  <si>
    <t>Lab</t>
  </si>
  <si>
    <t>ECTS kont</t>
  </si>
  <si>
    <t>ECTS niekont</t>
  </si>
  <si>
    <t>e</t>
  </si>
  <si>
    <t xml:space="preserve">Σ   </t>
  </si>
  <si>
    <t>Organization of Production Systems</t>
  </si>
  <si>
    <t xml:space="preserve">Decision Support Systems and Knowledge Management  </t>
  </si>
  <si>
    <t>Forecasting and Simulation in Enterprise</t>
  </si>
  <si>
    <t xml:space="preserve">Project and Innovations Management   </t>
  </si>
  <si>
    <t>Planning and Assessment of Technical Investment</t>
  </si>
  <si>
    <t>Communicational Infrastructure</t>
  </si>
  <si>
    <t>Theory of Decision Making</t>
  </si>
  <si>
    <t>IT Systems in Management and Accountancy</t>
  </si>
  <si>
    <t>Machines Maintenance Management</t>
  </si>
  <si>
    <t xml:space="preserve">Tools of Company Financial Analysis </t>
  </si>
  <si>
    <t>Foreign languages 1</t>
  </si>
  <si>
    <t>Selection of optional courses  - block A</t>
  </si>
  <si>
    <t xml:space="preserve">Modeling production processes </t>
  </si>
  <si>
    <t xml:space="preserve">Communal infrastructure management </t>
  </si>
  <si>
    <t xml:space="preserve">Technical assessment and evaluation of machines </t>
  </si>
  <si>
    <t>IT production assisstance</t>
  </si>
  <si>
    <t>Selection of optional courses  - block C</t>
  </si>
  <si>
    <t>Selection of optional courses  - block B</t>
  </si>
  <si>
    <t>Physical education</t>
  </si>
  <si>
    <t>Diploma Seminar 1</t>
  </si>
  <si>
    <t>Diploma thesis and diploma examination</t>
  </si>
  <si>
    <t>Diploma Seminar 2</t>
  </si>
  <si>
    <t>E-learning in production engineering</t>
  </si>
  <si>
    <t>Subject</t>
  </si>
  <si>
    <t xml:space="preserve"> Form of obtaining credits </t>
  </si>
  <si>
    <t xml:space="preserve"> Total number of hours </t>
  </si>
  <si>
    <t xml:space="preserve"> Lectures </t>
  </si>
  <si>
    <t>Auditory classes</t>
  </si>
  <si>
    <t>Laboratory classes</t>
  </si>
  <si>
    <t>Field classes</t>
  </si>
  <si>
    <t xml:space="preserve"> Lectures per week</t>
  </si>
  <si>
    <t>Classes per week</t>
  </si>
  <si>
    <t xml:space="preserve">SEMESTER I </t>
  </si>
  <si>
    <t>SEMESTER II</t>
  </si>
  <si>
    <t>SEMESTER III</t>
  </si>
  <si>
    <t>Total number of hours in semesters 1-3</t>
  </si>
  <si>
    <t>Percentage share [%]</t>
  </si>
  <si>
    <t>c</t>
  </si>
  <si>
    <t>FACULTY OF PRODUCTION ENGINEERING</t>
  </si>
  <si>
    <t>Industrial Analytics</t>
  </si>
  <si>
    <t>Risk Analysis and Management</t>
  </si>
  <si>
    <t>Acquiring subsidies for economic activity</t>
  </si>
  <si>
    <t>Modern concepts and techniques in business management</t>
  </si>
  <si>
    <t>Management in water conservation and wastewater disposal</t>
  </si>
  <si>
    <t>Internal auditor of quality management systems</t>
  </si>
  <si>
    <t>Computer aided design</t>
  </si>
  <si>
    <t>Manager and ethics</t>
  </si>
  <si>
    <t>Data analysis using SAS</t>
  </si>
  <si>
    <t>SEMESTER II - Block B</t>
  </si>
  <si>
    <t>Business plan</t>
  </si>
  <si>
    <t>Convenience food production</t>
  </si>
  <si>
    <t>Company management in practice – management simulation games</t>
  </si>
  <si>
    <t>Machines and technology selection systems in agricultural production</t>
  </si>
  <si>
    <t>SEMESTER III- Block C</t>
  </si>
  <si>
    <t>EU projects and management</t>
  </si>
  <si>
    <t>Quality management methods and techniques</t>
  </si>
  <si>
    <t>Quality management in agricultural and food production</t>
  </si>
  <si>
    <t>Agritechnological and legal basis of purchase and application of plant protection products</t>
  </si>
  <si>
    <t>SEMESTER I - Block A</t>
  </si>
  <si>
    <t>Humanities or social subject 1: Econometrics</t>
  </si>
  <si>
    <t>Humanities or social subject 3: Integrated Management Systems</t>
  </si>
  <si>
    <t>Humanities or social subject 2: Strategic Management</t>
  </si>
  <si>
    <t>z</t>
  </si>
  <si>
    <t>General subject</t>
  </si>
  <si>
    <r>
      <t>Main field of study Management and Production Engineering, field of specialization Production and Services Management in Engineering.                                          Full-time, second cycle study programme. Approved by the Faculty Council resolution of April 17, 2015.                                                Effective for 1</t>
    </r>
    <r>
      <rPr>
        <b/>
        <vertAlign val="superscript"/>
        <sz val="9"/>
        <rFont val="Times New Roman"/>
        <family val="1"/>
      </rPr>
      <t>st</t>
    </r>
    <r>
      <rPr>
        <b/>
        <sz val="9"/>
        <rFont val="Times New Roman"/>
        <family val="1"/>
      </rPr>
      <t xml:space="preserve"> year of studies from the academic year 2015/2016.</t>
    </r>
  </si>
  <si>
    <r>
      <t>Main field of study Management and Production Engineering, field of specialization Production and Services Management in Engineering. Full-time, second cycle study programme. Approved by the Faculty Council resolution of April 17, 2015.                                                Effective for 1</t>
    </r>
    <r>
      <rPr>
        <b/>
        <vertAlign val="superscript"/>
        <sz val="9"/>
        <rFont val="Times New Roman"/>
        <family val="1"/>
      </rPr>
      <t>st</t>
    </r>
    <r>
      <rPr>
        <b/>
        <sz val="9"/>
        <rFont val="Times New Roman"/>
        <family val="1"/>
      </rPr>
      <t xml:space="preserve"> year of studies from the academic year 2015/2016.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</si>
</sst>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0.0"/>
  </numFmts>
  <fonts count="74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b/>
      <sz val="9"/>
      <color indexed="57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9"/>
      <color indexed="8"/>
      <name val="Arial Narrow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color indexed="57"/>
      <name val="Arial Narrow"/>
      <family val="2"/>
    </font>
    <font>
      <sz val="9"/>
      <color indexed="8"/>
      <name val="Arial Narrow"/>
      <family val="2"/>
    </font>
    <font>
      <b/>
      <sz val="9"/>
      <color indexed="12"/>
      <name val="Arial Narrow"/>
      <family val="2"/>
    </font>
    <font>
      <b/>
      <sz val="10"/>
      <name val="Arial CE"/>
      <family val="2"/>
    </font>
    <font>
      <b/>
      <sz val="9"/>
      <name val="Arial"/>
      <family val="2"/>
    </font>
    <font>
      <sz val="9"/>
      <color indexed="12"/>
      <name val="Arial Narrow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10"/>
      <name val="Arial CE"/>
      <family val="2"/>
    </font>
    <font>
      <b/>
      <sz val="14"/>
      <name val="Arial Narrow"/>
      <family val="2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>
      <alignment/>
      <protection/>
    </xf>
    <xf numFmtId="0" fontId="71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0" fillId="0" borderId="10" xfId="53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center" vertical="center"/>
      <protection/>
    </xf>
    <xf numFmtId="1" fontId="9" fillId="0" borderId="10" xfId="53" applyNumberFormat="1" applyFont="1" applyFill="1" applyBorder="1" applyAlignment="1">
      <alignment horizontal="center" vertical="center"/>
      <protection/>
    </xf>
    <xf numFmtId="1" fontId="10" fillId="0" borderId="10" xfId="53" applyNumberFormat="1" applyFont="1" applyFill="1" applyBorder="1" applyAlignment="1">
      <alignment horizontal="center" vertical="center"/>
      <protection/>
    </xf>
    <xf numFmtId="0" fontId="9" fillId="0" borderId="10" xfId="53" applyNumberFormat="1" applyFont="1" applyFill="1" applyBorder="1" applyAlignment="1">
      <alignment horizontal="center" vertical="center"/>
      <protection/>
    </xf>
    <xf numFmtId="0" fontId="6" fillId="0" borderId="11" xfId="53" applyFont="1" applyFill="1" applyBorder="1" applyAlignment="1">
      <alignment horizontal="center" vertical="center"/>
      <protection/>
    </xf>
    <xf numFmtId="0" fontId="11" fillId="0" borderId="0" xfId="53" applyFont="1" applyFill="1" applyAlignment="1">
      <alignment horizontal="center"/>
      <protection/>
    </xf>
    <xf numFmtId="9" fontId="11" fillId="0" borderId="0" xfId="53" applyNumberFormat="1" applyFont="1" applyFill="1">
      <alignment/>
      <protection/>
    </xf>
    <xf numFmtId="0" fontId="8" fillId="0" borderId="0" xfId="53" applyFont="1" applyFill="1" applyAlignment="1">
      <alignment horizontal="center"/>
      <protection/>
    </xf>
    <xf numFmtId="0" fontId="8" fillId="0" borderId="0" xfId="53" applyFont="1" applyFill="1">
      <alignment/>
      <protection/>
    </xf>
    <xf numFmtId="0" fontId="12" fillId="0" borderId="0" xfId="53" applyFont="1" applyFill="1">
      <alignment/>
      <protection/>
    </xf>
    <xf numFmtId="0" fontId="13" fillId="0" borderId="0" xfId="53" applyFont="1" applyFill="1" applyAlignment="1">
      <alignment horizontal="center"/>
      <protection/>
    </xf>
    <xf numFmtId="0" fontId="14" fillId="0" borderId="0" xfId="53" applyFont="1" applyFill="1">
      <alignment/>
      <protection/>
    </xf>
    <xf numFmtId="0" fontId="19" fillId="0" borderId="0" xfId="53" applyFont="1" applyFill="1" applyAlignment="1">
      <alignment horizontal="center"/>
      <protection/>
    </xf>
    <xf numFmtId="0" fontId="20" fillId="0" borderId="0" xfId="53" applyFont="1" applyFill="1">
      <alignment/>
      <protection/>
    </xf>
    <xf numFmtId="0" fontId="10" fillId="0" borderId="10" xfId="53" applyNumberFormat="1" applyFont="1" applyFill="1" applyBorder="1" applyAlignment="1">
      <alignment horizontal="center" vertical="center"/>
      <protection/>
    </xf>
    <xf numFmtId="9" fontId="13" fillId="0" borderId="0" xfId="53" applyNumberFormat="1" applyFont="1" applyFill="1">
      <alignment/>
      <protection/>
    </xf>
    <xf numFmtId="1" fontId="21" fillId="0" borderId="0" xfId="53" applyNumberFormat="1" applyFont="1" applyFill="1" applyBorder="1" applyAlignment="1">
      <alignment horizontal="center" vertical="center"/>
      <protection/>
    </xf>
    <xf numFmtId="0" fontId="25" fillId="0" borderId="0" xfId="53" applyFont="1" applyFill="1" applyBorder="1" applyAlignment="1">
      <alignment horizontal="center" vertical="center"/>
      <protection/>
    </xf>
    <xf numFmtId="0" fontId="0" fillId="0" borderId="0" xfId="53" applyFont="1" applyFill="1" applyBorder="1" applyAlignment="1">
      <alignment horizontal="center" vertical="center"/>
      <protection/>
    </xf>
    <xf numFmtId="0" fontId="6" fillId="0" borderId="0" xfId="53" applyFont="1" applyFill="1" applyAlignment="1">
      <alignment horizontal="center" vertical="center"/>
      <protection/>
    </xf>
    <xf numFmtId="0" fontId="3" fillId="0" borderId="0" xfId="53" applyFont="1" applyFill="1" applyAlignment="1">
      <alignment horizontal="center" vertical="center"/>
      <protection/>
    </xf>
    <xf numFmtId="0" fontId="3" fillId="0" borderId="0" xfId="53" applyFont="1" applyFill="1" applyAlignment="1">
      <alignment vertical="center"/>
      <protection/>
    </xf>
    <xf numFmtId="1" fontId="27" fillId="0" borderId="0" xfId="53" applyNumberFormat="1" applyFont="1" applyFill="1" applyBorder="1" applyAlignment="1">
      <alignment horizontal="center"/>
      <protection/>
    </xf>
    <xf numFmtId="1" fontId="24" fillId="0" borderId="0" xfId="53" applyNumberFormat="1" applyFont="1" applyFill="1" applyBorder="1" applyAlignment="1">
      <alignment horizontal="center"/>
      <protection/>
    </xf>
    <xf numFmtId="1" fontId="28" fillId="0" borderId="0" xfId="53" applyNumberFormat="1" applyFont="1" applyFill="1" applyBorder="1" applyAlignment="1">
      <alignment horizontal="center"/>
      <protection/>
    </xf>
    <xf numFmtId="9" fontId="29" fillId="0" borderId="0" xfId="53" applyNumberFormat="1" applyFont="1" applyFill="1" applyBorder="1" applyAlignment="1">
      <alignment horizontal="center"/>
      <protection/>
    </xf>
    <xf numFmtId="1" fontId="29" fillId="0" borderId="0" xfId="53" applyNumberFormat="1" applyFont="1" applyFill="1" applyBorder="1" applyAlignment="1">
      <alignment horizontal="center"/>
      <protection/>
    </xf>
    <xf numFmtId="165" fontId="27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Alignment="1">
      <alignment horizontal="center"/>
      <protection/>
    </xf>
    <xf numFmtId="0" fontId="3" fillId="0" borderId="0" xfId="53" applyFont="1" applyFill="1" applyAlignment="1">
      <alignment horizontal="center"/>
      <protection/>
    </xf>
    <xf numFmtId="0" fontId="3" fillId="0" borderId="0" xfId="53" applyFont="1" applyFill="1">
      <alignment/>
      <protection/>
    </xf>
    <xf numFmtId="165" fontId="16" fillId="0" borderId="10" xfId="53" applyNumberFormat="1" applyFont="1" applyFill="1" applyBorder="1" applyAlignment="1">
      <alignment horizontal="center" vertical="center"/>
      <protection/>
    </xf>
    <xf numFmtId="1" fontId="23" fillId="0" borderId="0" xfId="53" applyNumberFormat="1" applyFont="1" applyFill="1">
      <alignment/>
      <protection/>
    </xf>
    <xf numFmtId="1" fontId="18" fillId="0" borderId="11" xfId="53" applyNumberFormat="1" applyFont="1" applyFill="1" applyBorder="1" applyAlignment="1">
      <alignment horizontal="center" vertical="center"/>
      <protection/>
    </xf>
    <xf numFmtId="1" fontId="10" fillId="0" borderId="12" xfId="53" applyNumberFormat="1" applyFont="1" applyFill="1" applyBorder="1" applyAlignment="1">
      <alignment horizontal="center" vertical="center"/>
      <protection/>
    </xf>
    <xf numFmtId="0" fontId="9" fillId="0" borderId="11" xfId="53" applyFont="1" applyFill="1" applyBorder="1" applyAlignment="1">
      <alignment horizontal="center" vertical="center"/>
      <protection/>
    </xf>
    <xf numFmtId="1" fontId="10" fillId="0" borderId="11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1" fontId="9" fillId="0" borderId="14" xfId="53" applyNumberFormat="1" applyFont="1" applyFill="1" applyBorder="1" applyAlignment="1">
      <alignment horizontal="center" vertical="center"/>
      <protection/>
    </xf>
    <xf numFmtId="1" fontId="15" fillId="0" borderId="14" xfId="53" applyNumberFormat="1" applyFont="1" applyFill="1" applyBorder="1" applyAlignment="1">
      <alignment horizontal="center" vertical="center"/>
      <protection/>
    </xf>
    <xf numFmtId="1" fontId="10" fillId="0" borderId="14" xfId="53" applyNumberFormat="1" applyFont="1" applyFill="1" applyBorder="1" applyAlignment="1">
      <alignment horizontal="center" vertical="center"/>
      <protection/>
    </xf>
    <xf numFmtId="1" fontId="10" fillId="0" borderId="12" xfId="0" applyNumberFormat="1" applyFont="1" applyFill="1" applyBorder="1" applyAlignment="1">
      <alignment horizontal="center"/>
    </xf>
    <xf numFmtId="0" fontId="9" fillId="0" borderId="12" xfId="53" applyFont="1" applyFill="1" applyBorder="1" applyAlignment="1">
      <alignment horizontal="center" vertical="center"/>
      <protection/>
    </xf>
    <xf numFmtId="1" fontId="9" fillId="0" borderId="12" xfId="53" applyNumberFormat="1" applyFont="1" applyFill="1" applyBorder="1" applyAlignment="1">
      <alignment horizontal="center" vertical="center"/>
      <protection/>
    </xf>
    <xf numFmtId="0" fontId="9" fillId="0" borderId="12" xfId="53" applyFont="1" applyFill="1" applyBorder="1" applyAlignment="1">
      <alignment horizontal="center" vertical="center" wrapText="1"/>
      <protection/>
    </xf>
    <xf numFmtId="0" fontId="3" fillId="0" borderId="0" xfId="53" applyFont="1" applyFill="1" applyAlignment="1">
      <alignment horizontal="left"/>
      <protection/>
    </xf>
    <xf numFmtId="0" fontId="5" fillId="0" borderId="0" xfId="53" applyFont="1" applyFill="1" applyAlignment="1">
      <alignment horizontal="center"/>
      <protection/>
    </xf>
    <xf numFmtId="0" fontId="0" fillId="0" borderId="0" xfId="53" applyFont="1" applyFill="1" applyAlignment="1">
      <alignment horizontal="center"/>
      <protection/>
    </xf>
    <xf numFmtId="0" fontId="0" fillId="0" borderId="0" xfId="53" applyFill="1">
      <alignment/>
      <protection/>
    </xf>
    <xf numFmtId="0" fontId="0" fillId="0" borderId="0" xfId="53" applyFill="1" applyAlignment="1">
      <alignment horizontal="center"/>
      <protection/>
    </xf>
    <xf numFmtId="1" fontId="4" fillId="0" borderId="0" xfId="53" applyNumberFormat="1" applyFont="1" applyFill="1">
      <alignment/>
      <protection/>
    </xf>
    <xf numFmtId="0" fontId="3" fillId="0" borderId="0" xfId="53" applyFont="1" applyFill="1" applyBorder="1" applyAlignment="1">
      <alignment horizontal="center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7" fillId="0" borderId="0" xfId="53" applyFont="1" applyFill="1" applyAlignment="1">
      <alignment horizontal="center" textRotation="90"/>
      <protection/>
    </xf>
    <xf numFmtId="0" fontId="8" fillId="0" borderId="0" xfId="53" applyFont="1" applyFill="1" applyAlignment="1">
      <alignment horizontal="center" wrapText="1"/>
      <protection/>
    </xf>
    <xf numFmtId="0" fontId="10" fillId="0" borderId="12" xfId="0" applyFont="1" applyFill="1" applyBorder="1" applyAlignment="1">
      <alignment/>
    </xf>
    <xf numFmtId="0" fontId="10" fillId="0" borderId="12" xfId="0" applyFont="1" applyFill="1" applyBorder="1" applyAlignment="1">
      <alignment horizontal="center" vertical="center"/>
    </xf>
    <xf numFmtId="0" fontId="10" fillId="0" borderId="12" xfId="55" applyFont="1" applyFill="1" applyBorder="1" applyAlignment="1">
      <alignment horizontal="center" vertical="center"/>
      <protection/>
    </xf>
    <xf numFmtId="0" fontId="32" fillId="0" borderId="12" xfId="55" applyFont="1" applyFill="1" applyBorder="1" applyAlignment="1">
      <alignment horizontal="center"/>
      <protection/>
    </xf>
    <xf numFmtId="0" fontId="10" fillId="0" borderId="13" xfId="0" applyFont="1" applyFill="1" applyBorder="1" applyAlignment="1">
      <alignment horizontal="center"/>
    </xf>
    <xf numFmtId="0" fontId="12" fillId="0" borderId="15" xfId="53" applyFont="1" applyFill="1" applyBorder="1" applyAlignment="1">
      <alignment horizontal="right" vertical="center"/>
      <protection/>
    </xf>
    <xf numFmtId="1" fontId="16" fillId="0" borderId="12" xfId="53" applyNumberFormat="1" applyFont="1" applyFill="1" applyBorder="1" applyAlignment="1">
      <alignment horizontal="center" vertical="center"/>
      <protection/>
    </xf>
    <xf numFmtId="0" fontId="17" fillId="0" borderId="12" xfId="53" applyFont="1" applyFill="1" applyBorder="1" applyAlignment="1">
      <alignment horizontal="center" vertical="center"/>
      <protection/>
    </xf>
    <xf numFmtId="1" fontId="17" fillId="0" borderId="12" xfId="53" applyNumberFormat="1" applyFont="1" applyFill="1" applyBorder="1" applyAlignment="1">
      <alignment horizontal="center" vertical="center"/>
      <protection/>
    </xf>
    <xf numFmtId="1" fontId="17" fillId="0" borderId="11" xfId="53" applyNumberFormat="1" applyFont="1" applyFill="1" applyBorder="1" applyAlignment="1">
      <alignment horizontal="center" vertical="center"/>
      <protection/>
    </xf>
    <xf numFmtId="1" fontId="17" fillId="0" borderId="10" xfId="53" applyNumberFormat="1" applyFont="1" applyFill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/>
    </xf>
    <xf numFmtId="0" fontId="10" fillId="0" borderId="10" xfId="55" applyFont="1" applyFill="1" applyBorder="1" applyAlignment="1">
      <alignment horizontal="center" vertical="center"/>
      <protection/>
    </xf>
    <xf numFmtId="1" fontId="10" fillId="0" borderId="11" xfId="0" applyNumberFormat="1" applyFont="1" applyFill="1" applyBorder="1" applyAlignment="1">
      <alignment horizontal="center" vertical="center"/>
    </xf>
    <xf numFmtId="0" fontId="10" fillId="0" borderId="14" xfId="55" applyFont="1" applyFill="1" applyBorder="1" applyAlignment="1">
      <alignment horizontal="center" vertical="center"/>
      <protection/>
    </xf>
    <xf numFmtId="0" fontId="10" fillId="0" borderId="15" xfId="0" applyFont="1" applyFill="1" applyBorder="1" applyAlignment="1">
      <alignment horizontal="center" vertical="center"/>
    </xf>
    <xf numFmtId="0" fontId="10" fillId="0" borderId="11" xfId="55" applyFont="1" applyFill="1" applyBorder="1" applyAlignment="1">
      <alignment horizontal="center" vertical="center"/>
      <protection/>
    </xf>
    <xf numFmtId="1" fontId="10" fillId="0" borderId="16" xfId="0" applyNumberFormat="1" applyFont="1" applyFill="1" applyBorder="1" applyAlignment="1">
      <alignment horizontal="center"/>
    </xf>
    <xf numFmtId="0" fontId="12" fillId="0" borderId="14" xfId="53" applyFont="1" applyFill="1" applyBorder="1" applyAlignment="1">
      <alignment horizontal="right" vertical="center"/>
      <protection/>
    </xf>
    <xf numFmtId="1" fontId="16" fillId="0" borderId="10" xfId="53" applyNumberFormat="1" applyFont="1" applyFill="1" applyBorder="1" applyAlignment="1">
      <alignment horizontal="center" vertical="center"/>
      <protection/>
    </xf>
    <xf numFmtId="0" fontId="17" fillId="0" borderId="10" xfId="53" applyFont="1" applyFill="1" applyBorder="1" applyAlignment="1">
      <alignment horizontal="center" vertical="center"/>
      <protection/>
    </xf>
    <xf numFmtId="0" fontId="26" fillId="0" borderId="0" xfId="53" applyFont="1" applyFill="1" applyBorder="1" applyAlignment="1">
      <alignment/>
      <protection/>
    </xf>
    <xf numFmtId="0" fontId="30" fillId="0" borderId="0" xfId="53" applyFont="1" applyFill="1" applyBorder="1" applyAlignment="1">
      <alignment horizontal="center"/>
      <protection/>
    </xf>
    <xf numFmtId="0" fontId="3" fillId="0" borderId="17" xfId="53" applyFont="1" applyFill="1" applyBorder="1" applyAlignment="1">
      <alignment horizontal="center"/>
      <protection/>
    </xf>
    <xf numFmtId="0" fontId="32" fillId="0" borderId="12" xfId="55" applyFont="1" applyFill="1" applyBorder="1" applyAlignment="1">
      <alignment horizontal="center" vertical="center"/>
      <protection/>
    </xf>
    <xf numFmtId="0" fontId="10" fillId="0" borderId="18" xfId="0" applyFont="1" applyFill="1" applyBorder="1" applyAlignment="1">
      <alignment/>
    </xf>
    <xf numFmtId="0" fontId="72" fillId="0" borderId="12" xfId="0" applyFont="1" applyFill="1" applyBorder="1" applyAlignment="1">
      <alignment/>
    </xf>
    <xf numFmtId="0" fontId="22" fillId="0" borderId="12" xfId="0" applyFont="1" applyBorder="1" applyAlignment="1">
      <alignment vertical="center"/>
    </xf>
    <xf numFmtId="0" fontId="9" fillId="0" borderId="19" xfId="53" applyFont="1" applyFill="1" applyBorder="1" applyAlignment="1">
      <alignment horizontal="center" vertical="center" wrapText="1"/>
      <protection/>
    </xf>
    <xf numFmtId="165" fontId="16" fillId="0" borderId="11" xfId="53" applyNumberFormat="1" applyFont="1" applyFill="1" applyBorder="1" applyAlignment="1">
      <alignment horizontal="center" vertical="center"/>
      <protection/>
    </xf>
    <xf numFmtId="1" fontId="16" fillId="0" borderId="20" xfId="53" applyNumberFormat="1" applyFont="1" applyFill="1" applyBorder="1" applyAlignment="1">
      <alignment horizontal="center"/>
      <protection/>
    </xf>
    <xf numFmtId="1" fontId="16" fillId="0" borderId="20" xfId="53" applyNumberFormat="1" applyFont="1" applyFill="1" applyBorder="1" applyAlignment="1">
      <alignment horizontal="center" vertical="center" textRotation="90"/>
      <protection/>
    </xf>
    <xf numFmtId="1" fontId="16" fillId="0" borderId="20" xfId="53" applyNumberFormat="1" applyFont="1" applyFill="1" applyBorder="1" applyAlignment="1">
      <alignment horizontal="center" vertical="center"/>
      <protection/>
    </xf>
    <xf numFmtId="0" fontId="10" fillId="0" borderId="12" xfId="0" applyFont="1" applyBorder="1" applyAlignment="1">
      <alignment horizontal="center" vertical="center"/>
    </xf>
    <xf numFmtId="1" fontId="10" fillId="0" borderId="21" xfId="53" applyNumberFormat="1" applyFont="1" applyFill="1" applyBorder="1" applyAlignment="1">
      <alignment horizontal="center" vertical="center"/>
      <protection/>
    </xf>
    <xf numFmtId="0" fontId="10" fillId="0" borderId="12" xfId="53" applyFont="1" applyFill="1" applyBorder="1" applyAlignment="1">
      <alignment horizontal="center" vertical="center"/>
      <protection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 vertical="center" textRotation="90"/>
    </xf>
    <xf numFmtId="0" fontId="10" fillId="0" borderId="22" xfId="53" applyFont="1" applyFill="1" applyBorder="1" applyAlignment="1">
      <alignment horizontal="center" vertical="center"/>
      <protection/>
    </xf>
    <xf numFmtId="0" fontId="10" fillId="0" borderId="2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/>
    </xf>
    <xf numFmtId="0" fontId="10" fillId="0" borderId="24" xfId="0" applyFont="1" applyBorder="1" applyAlignment="1">
      <alignment horizontal="center" vertical="center" textRotation="90" wrapText="1"/>
    </xf>
    <xf numFmtId="0" fontId="10" fillId="33" borderId="25" xfId="0" applyFont="1" applyFill="1" applyBorder="1" applyAlignment="1">
      <alignment vertical="center" wrapText="1"/>
    </xf>
    <xf numFmtId="1" fontId="10" fillId="0" borderId="26" xfId="53" applyNumberFormat="1" applyFont="1" applyFill="1" applyBorder="1" applyAlignment="1">
      <alignment horizontal="center" vertical="center"/>
      <protection/>
    </xf>
    <xf numFmtId="0" fontId="72" fillId="33" borderId="25" xfId="0" applyFont="1" applyFill="1" applyBorder="1" applyAlignment="1">
      <alignment vertical="center"/>
    </xf>
    <xf numFmtId="0" fontId="10" fillId="0" borderId="25" xfId="0" applyFont="1" applyBorder="1" applyAlignment="1">
      <alignment vertical="center" wrapText="1"/>
    </xf>
    <xf numFmtId="0" fontId="10" fillId="0" borderId="27" xfId="0" applyFont="1" applyBorder="1" applyAlignment="1">
      <alignment vertical="center" wrapText="1"/>
    </xf>
    <xf numFmtId="0" fontId="10" fillId="0" borderId="28" xfId="0" applyFont="1" applyBorder="1" applyAlignment="1">
      <alignment horizontal="center" vertical="center"/>
    </xf>
    <xf numFmtId="1" fontId="10" fillId="0" borderId="28" xfId="53" applyNumberFormat="1" applyFont="1" applyFill="1" applyBorder="1" applyAlignment="1">
      <alignment horizontal="center" vertical="center"/>
      <protection/>
    </xf>
    <xf numFmtId="0" fontId="10" fillId="0" borderId="28" xfId="0" applyFont="1" applyFill="1" applyBorder="1" applyAlignment="1">
      <alignment horizontal="center" vertical="center"/>
    </xf>
    <xf numFmtId="0" fontId="10" fillId="0" borderId="28" xfId="55" applyFont="1" applyFill="1" applyBorder="1" applyAlignment="1">
      <alignment horizontal="center" vertical="center"/>
      <protection/>
    </xf>
    <xf numFmtId="1" fontId="10" fillId="0" borderId="29" xfId="53" applyNumberFormat="1" applyFont="1" applyFill="1" applyBorder="1" applyAlignment="1">
      <alignment horizontal="center" vertical="center"/>
      <protection/>
    </xf>
    <xf numFmtId="1" fontId="10" fillId="0" borderId="12" xfId="0" applyNumberFormat="1" applyFont="1" applyFill="1" applyBorder="1" applyAlignment="1">
      <alignment horizontal="center" vertical="center"/>
    </xf>
    <xf numFmtId="1" fontId="10" fillId="0" borderId="30" xfId="0" applyNumberFormat="1" applyFont="1" applyFill="1" applyBorder="1" applyAlignment="1">
      <alignment horizontal="center"/>
    </xf>
    <xf numFmtId="1" fontId="9" fillId="0" borderId="11" xfId="53" applyNumberFormat="1" applyFont="1" applyFill="1" applyBorder="1" applyAlignment="1">
      <alignment horizontal="center" vertical="center"/>
      <protection/>
    </xf>
    <xf numFmtId="0" fontId="10" fillId="0" borderId="14" xfId="53" applyFont="1" applyFill="1" applyBorder="1" applyAlignment="1">
      <alignment horizontal="center" vertical="center"/>
      <protection/>
    </xf>
    <xf numFmtId="0" fontId="22" fillId="0" borderId="0" xfId="53" applyFont="1" applyFill="1" applyAlignment="1">
      <alignment horizontal="center"/>
      <protection/>
    </xf>
    <xf numFmtId="1" fontId="33" fillId="0" borderId="0" xfId="53" applyNumberFormat="1" applyFont="1" applyFill="1" applyBorder="1" applyAlignment="1">
      <alignment horizontal="center" vertical="center" wrapText="1"/>
      <protection/>
    </xf>
    <xf numFmtId="0" fontId="8" fillId="0" borderId="31" xfId="53" applyFont="1" applyFill="1" applyBorder="1" applyAlignment="1">
      <alignment horizontal="left" vertical="center"/>
      <protection/>
    </xf>
    <xf numFmtId="0" fontId="8" fillId="0" borderId="0" xfId="53" applyFont="1" applyFill="1" applyBorder="1" applyAlignment="1">
      <alignment horizontal="left" vertical="center"/>
      <protection/>
    </xf>
    <xf numFmtId="0" fontId="8" fillId="0" borderId="17" xfId="53" applyFont="1" applyFill="1" applyBorder="1" applyAlignment="1">
      <alignment horizontal="left" vertical="center"/>
      <protection/>
    </xf>
    <xf numFmtId="0" fontId="12" fillId="0" borderId="31" xfId="53" applyFont="1" applyFill="1" applyBorder="1" applyAlignment="1">
      <alignment horizontal="left" vertical="center"/>
      <protection/>
    </xf>
    <xf numFmtId="0" fontId="12" fillId="0" borderId="0" xfId="53" applyFont="1" applyFill="1" applyBorder="1" applyAlignment="1">
      <alignment horizontal="left" vertical="center"/>
      <protection/>
    </xf>
    <xf numFmtId="0" fontId="12" fillId="0" borderId="17" xfId="53" applyFont="1" applyFill="1" applyBorder="1" applyAlignment="1">
      <alignment horizontal="left" vertical="center"/>
      <protection/>
    </xf>
    <xf numFmtId="0" fontId="12" fillId="0" borderId="32" xfId="53" applyFont="1" applyFill="1" applyBorder="1" applyAlignment="1">
      <alignment horizontal="left" vertical="center"/>
      <protection/>
    </xf>
    <xf numFmtId="0" fontId="12" fillId="0" borderId="33" xfId="53" applyFont="1" applyFill="1" applyBorder="1" applyAlignment="1">
      <alignment horizontal="left" vertical="center"/>
      <protection/>
    </xf>
    <xf numFmtId="0" fontId="12" fillId="0" borderId="34" xfId="53" applyFont="1" applyFill="1" applyBorder="1" applyAlignment="1">
      <alignment horizontal="left" vertical="center"/>
      <protection/>
    </xf>
    <xf numFmtId="1" fontId="23" fillId="0" borderId="12" xfId="53" applyNumberFormat="1" applyFont="1" applyFill="1" applyBorder="1" applyAlignment="1">
      <alignment horizontal="center" vertical="center"/>
      <protection/>
    </xf>
    <xf numFmtId="0" fontId="22" fillId="0" borderId="35" xfId="53" applyFont="1" applyFill="1" applyBorder="1" applyAlignment="1">
      <alignment horizontal="center" wrapText="1"/>
      <protection/>
    </xf>
    <xf numFmtId="0" fontId="22" fillId="0" borderId="36" xfId="53" applyFont="1" applyFill="1" applyBorder="1" applyAlignment="1">
      <alignment horizontal="center" wrapText="1"/>
      <protection/>
    </xf>
    <xf numFmtId="0" fontId="22" fillId="0" borderId="37" xfId="53" applyFont="1" applyFill="1" applyBorder="1" applyAlignment="1">
      <alignment horizontal="center" wrapText="1"/>
      <protection/>
    </xf>
    <xf numFmtId="1" fontId="33" fillId="0" borderId="38" xfId="53" applyNumberFormat="1" applyFont="1" applyFill="1" applyBorder="1" applyAlignment="1">
      <alignment horizontal="center" vertical="center" wrapText="1"/>
      <protection/>
    </xf>
    <xf numFmtId="1" fontId="33" fillId="0" borderId="39" xfId="53" applyNumberFormat="1" applyFont="1" applyFill="1" applyBorder="1" applyAlignment="1">
      <alignment horizontal="center" vertical="center" wrapText="1"/>
      <protection/>
    </xf>
    <xf numFmtId="1" fontId="33" fillId="0" borderId="40" xfId="53" applyNumberFormat="1" applyFont="1" applyFill="1" applyBorder="1" applyAlignment="1">
      <alignment horizontal="center" vertical="center" wrapText="1"/>
      <protection/>
    </xf>
    <xf numFmtId="0" fontId="16" fillId="0" borderId="41" xfId="53" applyFont="1" applyFill="1" applyBorder="1" applyAlignment="1">
      <alignment horizontal="left" vertical="center"/>
      <protection/>
    </xf>
    <xf numFmtId="0" fontId="16" fillId="0" borderId="42" xfId="53" applyFont="1" applyFill="1" applyBorder="1" applyAlignment="1">
      <alignment horizontal="left" vertical="center"/>
      <protection/>
    </xf>
    <xf numFmtId="0" fontId="16" fillId="0" borderId="43" xfId="53" applyFont="1" applyFill="1" applyBorder="1" applyAlignment="1">
      <alignment horizontal="left" vertical="center"/>
      <protection/>
    </xf>
    <xf numFmtId="0" fontId="73" fillId="34" borderId="41" xfId="0" applyFont="1" applyFill="1" applyBorder="1" applyAlignment="1">
      <alignment horizontal="left" vertical="center"/>
    </xf>
    <xf numFmtId="0" fontId="73" fillId="34" borderId="42" xfId="0" applyFont="1" applyFill="1" applyBorder="1" applyAlignment="1">
      <alignment horizontal="left" vertical="center"/>
    </xf>
    <xf numFmtId="0" fontId="73" fillId="34" borderId="44" xfId="0" applyFont="1" applyFill="1" applyBorder="1" applyAlignment="1">
      <alignment horizontal="left" vertical="center"/>
    </xf>
    <xf numFmtId="0" fontId="73" fillId="34" borderId="45" xfId="0" applyFont="1" applyFill="1" applyBorder="1" applyAlignment="1">
      <alignment horizontal="left" vertical="center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6" xfId="54"/>
    <cellStyle name="Normalny_Arkusz1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4"/>
  <sheetViews>
    <sheetView tabSelected="1" zoomScale="120" zoomScaleNormal="120" zoomScalePageLayoutView="0" workbookViewId="0" topLeftCell="A1">
      <selection activeCell="A2" sqref="A2:J2"/>
    </sheetView>
  </sheetViews>
  <sheetFormatPr defaultColWidth="13.00390625" defaultRowHeight="12.75"/>
  <cols>
    <col min="1" max="1" width="46.00390625" style="47" customWidth="1"/>
    <col min="2" max="2" width="6.28125" style="52" customWidth="1"/>
    <col min="3" max="9" width="6.28125" style="31" customWidth="1"/>
    <col min="10" max="10" width="6.28125" style="80" customWidth="1"/>
    <col min="11" max="11" width="0" style="48" hidden="1" customWidth="1"/>
    <col min="12" max="13" width="0" style="49" hidden="1" customWidth="1"/>
    <col min="14" max="14" width="0" style="50" hidden="1" customWidth="1"/>
    <col min="15" max="16" width="0" style="51" hidden="1" customWidth="1"/>
    <col min="17" max="16384" width="13.00390625" style="50" customWidth="1"/>
  </cols>
  <sheetData>
    <row r="1" spans="1:10" ht="12.75">
      <c r="A1" s="115" t="s">
        <v>46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48" customHeight="1">
      <c r="A2" s="116" t="s">
        <v>72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6" s="10" customFormat="1" ht="84" customHeight="1">
      <c r="A3" s="92" t="s">
        <v>31</v>
      </c>
      <c r="B3" s="93" t="s">
        <v>0</v>
      </c>
      <c r="C3" s="94" t="s">
        <v>32</v>
      </c>
      <c r="D3" s="94" t="s">
        <v>33</v>
      </c>
      <c r="E3" s="95" t="s">
        <v>34</v>
      </c>
      <c r="F3" s="94" t="s">
        <v>35</v>
      </c>
      <c r="G3" s="94" t="s">
        <v>36</v>
      </c>
      <c r="H3" s="94" t="s">
        <v>37</v>
      </c>
      <c r="I3" s="94" t="s">
        <v>38</v>
      </c>
      <c r="J3" s="94" t="s">
        <v>39</v>
      </c>
      <c r="K3" s="54" t="s">
        <v>1</v>
      </c>
      <c r="L3" s="55" t="s">
        <v>2</v>
      </c>
      <c r="M3" s="55" t="s">
        <v>3</v>
      </c>
      <c r="O3" s="56" t="s">
        <v>4</v>
      </c>
      <c r="P3" s="56" t="s">
        <v>5</v>
      </c>
    </row>
    <row r="4" spans="1:16" s="10" customFormat="1" ht="12.75" customHeight="1">
      <c r="A4" s="117" t="s">
        <v>40</v>
      </c>
      <c r="B4" s="118"/>
      <c r="C4" s="118"/>
      <c r="D4" s="118"/>
      <c r="E4" s="118"/>
      <c r="F4" s="118"/>
      <c r="G4" s="118"/>
      <c r="H4" s="118"/>
      <c r="I4" s="118"/>
      <c r="J4" s="119"/>
      <c r="K4" s="54"/>
      <c r="L4" s="55"/>
      <c r="M4" s="55"/>
      <c r="O4" s="56"/>
      <c r="P4" s="56"/>
    </row>
    <row r="5" spans="1:16" s="10" customFormat="1" ht="12" customHeight="1">
      <c r="A5" s="57" t="s">
        <v>18</v>
      </c>
      <c r="B5" s="43">
        <v>2</v>
      </c>
      <c r="C5" s="46" t="s">
        <v>45</v>
      </c>
      <c r="D5" s="45">
        <f aca="true" t="shared" si="0" ref="D5:D13">SUM(E5:H5)</f>
        <v>15</v>
      </c>
      <c r="E5" s="58">
        <v>0</v>
      </c>
      <c r="F5" s="59"/>
      <c r="G5" s="59">
        <v>15</v>
      </c>
      <c r="H5" s="60"/>
      <c r="I5" s="45">
        <f aca="true" t="shared" si="1" ref="I5:I13">ROUNDUP(E5/15,0)</f>
        <v>0</v>
      </c>
      <c r="J5" s="36">
        <f aca="true" t="shared" si="2" ref="J5:J13">ROUNDUP((F5+G5+H5)/15,0)</f>
        <v>1</v>
      </c>
      <c r="K5" s="6" t="str">
        <f aca="true" t="shared" si="3" ref="K5:K13">"#REF!/25"</f>
        <v>#REF!/25</v>
      </c>
      <c r="L5" s="7">
        <v>0</v>
      </c>
      <c r="M5" s="7">
        <f aca="true" t="shared" si="4" ref="M5:M13">IF(G5&gt;0,1,0)</f>
        <v>1</v>
      </c>
      <c r="N5" s="8" t="str">
        <f>"#REF!/E5"</f>
        <v>#REF!/E5</v>
      </c>
      <c r="O5" s="9">
        <v>3</v>
      </c>
      <c r="P5" s="9" t="str">
        <f>"#REF!-P5"</f>
        <v>#REF!-P5</v>
      </c>
    </row>
    <row r="6" spans="1:16" s="10" customFormat="1" ht="12" customHeight="1">
      <c r="A6" s="57" t="s">
        <v>19</v>
      </c>
      <c r="B6" s="43">
        <v>2</v>
      </c>
      <c r="C6" s="85" t="s">
        <v>45</v>
      </c>
      <c r="D6" s="45">
        <f t="shared" si="0"/>
        <v>30</v>
      </c>
      <c r="E6" s="58">
        <v>30</v>
      </c>
      <c r="F6" s="59"/>
      <c r="G6" s="59"/>
      <c r="H6" s="60"/>
      <c r="I6" s="45">
        <f t="shared" si="1"/>
        <v>2</v>
      </c>
      <c r="J6" s="36">
        <f t="shared" si="2"/>
        <v>0</v>
      </c>
      <c r="K6" s="6"/>
      <c r="L6" s="7"/>
      <c r="M6" s="7"/>
      <c r="N6" s="8"/>
      <c r="O6" s="9"/>
      <c r="P6" s="9"/>
    </row>
    <row r="7" spans="1:16" s="10" customFormat="1" ht="12" customHeight="1">
      <c r="A7" s="57" t="s">
        <v>10</v>
      </c>
      <c r="B7" s="43">
        <v>2</v>
      </c>
      <c r="C7" s="85" t="s">
        <v>45</v>
      </c>
      <c r="D7" s="45">
        <f t="shared" si="0"/>
        <v>30</v>
      </c>
      <c r="E7" s="58">
        <v>15</v>
      </c>
      <c r="F7" s="59">
        <v>5</v>
      </c>
      <c r="G7" s="59">
        <v>10</v>
      </c>
      <c r="H7" s="60"/>
      <c r="I7" s="45">
        <f t="shared" si="1"/>
        <v>1</v>
      </c>
      <c r="J7" s="36">
        <f t="shared" si="2"/>
        <v>1</v>
      </c>
      <c r="K7" s="6"/>
      <c r="L7" s="7"/>
      <c r="M7" s="7"/>
      <c r="N7" s="8"/>
      <c r="O7" s="9"/>
      <c r="P7" s="9"/>
    </row>
    <row r="8" spans="1:16" s="10" customFormat="1" ht="12" customHeight="1">
      <c r="A8" s="57" t="s">
        <v>9</v>
      </c>
      <c r="B8" s="43">
        <v>4</v>
      </c>
      <c r="C8" s="44" t="s">
        <v>6</v>
      </c>
      <c r="D8" s="45">
        <f t="shared" si="0"/>
        <v>30</v>
      </c>
      <c r="E8" s="58">
        <v>15</v>
      </c>
      <c r="F8" s="59">
        <v>5</v>
      </c>
      <c r="G8" s="59">
        <v>10</v>
      </c>
      <c r="H8" s="60"/>
      <c r="I8" s="45">
        <f t="shared" si="1"/>
        <v>1</v>
      </c>
      <c r="J8" s="36">
        <f t="shared" si="2"/>
        <v>1</v>
      </c>
      <c r="K8" s="6"/>
      <c r="L8" s="7"/>
      <c r="M8" s="7"/>
      <c r="N8" s="8"/>
      <c r="O8" s="9"/>
      <c r="P8" s="9"/>
    </row>
    <row r="9" spans="1:16" s="10" customFormat="1" ht="12" customHeight="1">
      <c r="A9" s="57" t="s">
        <v>8</v>
      </c>
      <c r="B9" s="43">
        <v>4</v>
      </c>
      <c r="C9" s="44" t="s">
        <v>6</v>
      </c>
      <c r="D9" s="45">
        <f t="shared" si="0"/>
        <v>45</v>
      </c>
      <c r="E9" s="58">
        <v>15</v>
      </c>
      <c r="F9" s="59">
        <v>10</v>
      </c>
      <c r="G9" s="59">
        <v>20</v>
      </c>
      <c r="H9" s="60"/>
      <c r="I9" s="45">
        <f t="shared" si="1"/>
        <v>1</v>
      </c>
      <c r="J9" s="36">
        <f t="shared" si="2"/>
        <v>2</v>
      </c>
      <c r="K9" s="6"/>
      <c r="L9" s="7"/>
      <c r="M9" s="7"/>
      <c r="N9" s="8"/>
      <c r="O9" s="9"/>
      <c r="P9" s="9"/>
    </row>
    <row r="10" spans="1:16" s="10" customFormat="1" ht="12" customHeight="1">
      <c r="A10" s="57" t="s">
        <v>67</v>
      </c>
      <c r="B10" s="43">
        <v>5</v>
      </c>
      <c r="C10" s="44" t="s">
        <v>6</v>
      </c>
      <c r="D10" s="45">
        <f t="shared" si="0"/>
        <v>60</v>
      </c>
      <c r="E10" s="58">
        <v>30</v>
      </c>
      <c r="F10" s="59">
        <v>10</v>
      </c>
      <c r="G10" s="59">
        <v>20</v>
      </c>
      <c r="H10" s="60"/>
      <c r="I10" s="45">
        <f t="shared" si="1"/>
        <v>2</v>
      </c>
      <c r="J10" s="36">
        <f t="shared" si="2"/>
        <v>2</v>
      </c>
      <c r="K10" s="6" t="str">
        <f t="shared" si="3"/>
        <v>#REF!/25</v>
      </c>
      <c r="L10" s="7">
        <v>0</v>
      </c>
      <c r="M10" s="7">
        <f t="shared" si="4"/>
        <v>1</v>
      </c>
      <c r="N10" s="8" t="str">
        <f>"#REF!/E7"</f>
        <v>#REF!/E7</v>
      </c>
      <c r="O10" s="9">
        <f>D10/25</f>
        <v>2.4</v>
      </c>
      <c r="P10" s="9" t="str">
        <f>"#REF!-P7"</f>
        <v>#REF!-P7</v>
      </c>
    </row>
    <row r="11" spans="1:16" s="10" customFormat="1" ht="12" customHeight="1">
      <c r="A11" s="57" t="s">
        <v>20</v>
      </c>
      <c r="B11" s="43">
        <v>4</v>
      </c>
      <c r="C11" s="85" t="s">
        <v>45</v>
      </c>
      <c r="D11" s="45">
        <f t="shared" si="0"/>
        <v>45</v>
      </c>
      <c r="E11" s="58">
        <v>15</v>
      </c>
      <c r="F11" s="59">
        <v>10</v>
      </c>
      <c r="G11" s="59">
        <v>20</v>
      </c>
      <c r="H11" s="60"/>
      <c r="I11" s="45">
        <f t="shared" si="1"/>
        <v>1</v>
      </c>
      <c r="J11" s="36">
        <f t="shared" si="2"/>
        <v>2</v>
      </c>
      <c r="K11" s="6" t="str">
        <f t="shared" si="3"/>
        <v>#REF!/25</v>
      </c>
      <c r="L11" s="7">
        <v>0</v>
      </c>
      <c r="M11" s="7">
        <f t="shared" si="4"/>
        <v>1</v>
      </c>
      <c r="N11" s="8" t="str">
        <f>"#REF!/E8"</f>
        <v>#REF!/E8</v>
      </c>
      <c r="O11" s="9">
        <v>0.6</v>
      </c>
      <c r="P11" s="9" t="str">
        <f>"#REF!-P8"</f>
        <v>#REF!-P8</v>
      </c>
    </row>
    <row r="12" spans="1:16" s="11" customFormat="1" ht="12" customHeight="1">
      <c r="A12" s="57" t="s">
        <v>11</v>
      </c>
      <c r="B12" s="43">
        <v>4</v>
      </c>
      <c r="C12" s="44" t="s">
        <v>6</v>
      </c>
      <c r="D12" s="45">
        <f t="shared" si="0"/>
        <v>45</v>
      </c>
      <c r="E12" s="58">
        <v>30</v>
      </c>
      <c r="F12" s="59">
        <v>15</v>
      </c>
      <c r="G12" s="59"/>
      <c r="H12" s="60"/>
      <c r="I12" s="45">
        <f t="shared" si="1"/>
        <v>2</v>
      </c>
      <c r="J12" s="36">
        <f t="shared" si="2"/>
        <v>1</v>
      </c>
      <c r="K12" s="6" t="str">
        <f t="shared" si="3"/>
        <v>#REF!/25</v>
      </c>
      <c r="L12" s="7">
        <v>0</v>
      </c>
      <c r="M12" s="7">
        <f t="shared" si="4"/>
        <v>0</v>
      </c>
      <c r="N12" s="8" t="str">
        <f>"#REF!/E9"</f>
        <v>#REF!/E9</v>
      </c>
      <c r="O12" s="9">
        <v>0.6</v>
      </c>
      <c r="P12" s="9" t="str">
        <f>"#REF!-P9"</f>
        <v>#REF!-P9</v>
      </c>
    </row>
    <row r="13" spans="1:16" s="10" customFormat="1" ht="12" customHeight="1">
      <c r="A13" s="82" t="s">
        <v>21</v>
      </c>
      <c r="B13" s="39">
        <v>3</v>
      </c>
      <c r="C13" s="85" t="s">
        <v>45</v>
      </c>
      <c r="D13" s="40">
        <f t="shared" si="0"/>
        <v>39</v>
      </c>
      <c r="E13" s="61">
        <v>15</v>
      </c>
      <c r="F13" s="61"/>
      <c r="G13" s="61">
        <v>24</v>
      </c>
      <c r="H13" s="41"/>
      <c r="I13" s="40">
        <f t="shared" si="1"/>
        <v>1</v>
      </c>
      <c r="J13" s="42">
        <f t="shared" si="2"/>
        <v>2</v>
      </c>
      <c r="K13" s="6" t="str">
        <f t="shared" si="3"/>
        <v>#REF!/25</v>
      </c>
      <c r="L13" s="12">
        <v>1</v>
      </c>
      <c r="M13" s="7">
        <f t="shared" si="4"/>
        <v>1</v>
      </c>
      <c r="N13" s="8" t="str">
        <f>"#REF!/E12"</f>
        <v>#REF!/E12</v>
      </c>
      <c r="O13" s="9">
        <f>D13/25</f>
        <v>1.56</v>
      </c>
      <c r="P13" s="9" t="str">
        <f>"#REF!-P12"</f>
        <v>#REF!-P12</v>
      </c>
    </row>
    <row r="14" spans="1:16" s="11" customFormat="1" ht="12" customHeight="1">
      <c r="A14" s="62" t="s">
        <v>7</v>
      </c>
      <c r="B14" s="63">
        <f>SUM(B5:B13)</f>
        <v>30</v>
      </c>
      <c r="C14" s="64">
        <f>COUNTIF(C5:C13,"e")</f>
        <v>4</v>
      </c>
      <c r="D14" s="65">
        <f aca="true" t="shared" si="5" ref="D14:K14">SUM(D5:D13)</f>
        <v>339</v>
      </c>
      <c r="E14" s="65">
        <f t="shared" si="5"/>
        <v>165</v>
      </c>
      <c r="F14" s="65">
        <f t="shared" si="5"/>
        <v>55</v>
      </c>
      <c r="G14" s="65">
        <f t="shared" si="5"/>
        <v>119</v>
      </c>
      <c r="H14" s="66">
        <f t="shared" si="5"/>
        <v>0</v>
      </c>
      <c r="I14" s="67">
        <f t="shared" si="5"/>
        <v>11</v>
      </c>
      <c r="J14" s="4">
        <f t="shared" si="5"/>
        <v>12</v>
      </c>
      <c r="K14" s="35">
        <f t="shared" si="5"/>
        <v>0</v>
      </c>
      <c r="L14" s="14"/>
      <c r="M14" s="7"/>
      <c r="N14" s="8"/>
      <c r="O14" s="9"/>
      <c r="P14" s="9"/>
    </row>
    <row r="15" spans="1:16" s="11" customFormat="1" ht="12" customHeight="1">
      <c r="A15" s="120" t="s">
        <v>41</v>
      </c>
      <c r="B15" s="121"/>
      <c r="C15" s="121"/>
      <c r="D15" s="121"/>
      <c r="E15" s="121"/>
      <c r="F15" s="121"/>
      <c r="G15" s="121"/>
      <c r="H15" s="121"/>
      <c r="I15" s="121"/>
      <c r="J15" s="122"/>
      <c r="K15" s="35"/>
      <c r="L15" s="14"/>
      <c r="M15" s="7"/>
      <c r="N15" s="8"/>
      <c r="O15" s="9"/>
      <c r="P15" s="9"/>
    </row>
    <row r="16" spans="1:16" s="11" customFormat="1" ht="12" customHeight="1">
      <c r="A16" s="57" t="s">
        <v>71</v>
      </c>
      <c r="B16" s="111">
        <v>1</v>
      </c>
      <c r="C16" s="37" t="s">
        <v>70</v>
      </c>
      <c r="D16" s="3">
        <f aca="true" t="shared" si="6" ref="D16:D24">SUM(E16:H16)</f>
        <v>15</v>
      </c>
      <c r="E16" s="68">
        <v>15</v>
      </c>
      <c r="F16" s="69"/>
      <c r="G16" s="69"/>
      <c r="H16" s="3"/>
      <c r="I16" s="3">
        <f aca="true" t="shared" si="7" ref="I16:I26">ROUNDUP(E16/15,0)</f>
        <v>1</v>
      </c>
      <c r="J16" s="4">
        <f aca="true" t="shared" si="8" ref="J16:J26">ROUNDUP((F16+G16+H16)/15,0)</f>
        <v>0</v>
      </c>
      <c r="K16" s="6" t="str">
        <f aca="true" t="shared" si="9" ref="K16:K22">"#REF!/25"</f>
        <v>#REF!/25</v>
      </c>
      <c r="L16" s="14">
        <v>0</v>
      </c>
      <c r="M16" s="7">
        <f aca="true" t="shared" si="10" ref="M16:M22">IF(G16&gt;0,1,0)</f>
        <v>0</v>
      </c>
      <c r="N16" s="8" t="str">
        <f>"#REF!/E18"</f>
        <v>#REF!/E18</v>
      </c>
      <c r="O16" s="9">
        <v>4</v>
      </c>
      <c r="P16" s="9" t="str">
        <f>"#REF!-P18"</f>
        <v>#REF!-P18</v>
      </c>
    </row>
    <row r="17" spans="1:16" s="11" customFormat="1" ht="12" customHeight="1">
      <c r="A17" s="57" t="s">
        <v>69</v>
      </c>
      <c r="B17" s="111">
        <v>4</v>
      </c>
      <c r="C17" s="37" t="s">
        <v>6</v>
      </c>
      <c r="D17" s="3">
        <f>SUM(E17:H17)</f>
        <v>30</v>
      </c>
      <c r="E17" s="68">
        <v>15</v>
      </c>
      <c r="F17" s="69">
        <v>15</v>
      </c>
      <c r="G17" s="69"/>
      <c r="H17" s="3"/>
      <c r="I17" s="3">
        <f>ROUNDUP(E17/15,0)</f>
        <v>1</v>
      </c>
      <c r="J17" s="4">
        <f>ROUNDUP((F17+G17+H17)/15,0)</f>
        <v>1</v>
      </c>
      <c r="K17" s="6"/>
      <c r="L17" s="14"/>
      <c r="M17" s="7"/>
      <c r="N17" s="8"/>
      <c r="O17" s="9"/>
      <c r="P17" s="9"/>
    </row>
    <row r="18" spans="1:16" s="15" customFormat="1" ht="12" customHeight="1">
      <c r="A18" s="57" t="s">
        <v>68</v>
      </c>
      <c r="B18" s="70">
        <v>4</v>
      </c>
      <c r="C18" s="2" t="s">
        <v>6</v>
      </c>
      <c r="D18" s="3">
        <f t="shared" si="6"/>
        <v>30</v>
      </c>
      <c r="E18" s="68">
        <v>15</v>
      </c>
      <c r="F18" s="69">
        <v>5</v>
      </c>
      <c r="G18" s="69">
        <v>10</v>
      </c>
      <c r="H18" s="3"/>
      <c r="I18" s="3">
        <f t="shared" si="7"/>
        <v>1</v>
      </c>
      <c r="J18" s="4">
        <f t="shared" si="8"/>
        <v>1</v>
      </c>
      <c r="K18" s="6" t="str">
        <f t="shared" si="9"/>
        <v>#REF!/25</v>
      </c>
      <c r="L18" s="7">
        <v>0</v>
      </c>
      <c r="M18" s="7">
        <f t="shared" si="10"/>
        <v>1</v>
      </c>
      <c r="N18" s="8" t="str">
        <f>"#REF!/E19"</f>
        <v>#REF!/E19</v>
      </c>
      <c r="O18" s="9">
        <v>4</v>
      </c>
      <c r="P18" s="9" t="str">
        <f>"#REF!-P19"</f>
        <v>#REF!-P19</v>
      </c>
    </row>
    <row r="19" spans="1:16" s="13" customFormat="1" ht="12" customHeight="1">
      <c r="A19" s="57" t="s">
        <v>12</v>
      </c>
      <c r="B19" s="38">
        <v>3</v>
      </c>
      <c r="C19" s="85" t="s">
        <v>45</v>
      </c>
      <c r="D19" s="3">
        <f t="shared" si="6"/>
        <v>45</v>
      </c>
      <c r="E19" s="68">
        <v>15</v>
      </c>
      <c r="F19" s="69">
        <v>10</v>
      </c>
      <c r="G19" s="69">
        <v>20</v>
      </c>
      <c r="H19" s="4"/>
      <c r="I19" s="3">
        <f t="shared" si="7"/>
        <v>1</v>
      </c>
      <c r="J19" s="4">
        <f t="shared" si="8"/>
        <v>2</v>
      </c>
      <c r="K19" s="6" t="str">
        <f t="shared" si="9"/>
        <v>#REF!/25</v>
      </c>
      <c r="L19" s="7">
        <v>0</v>
      </c>
      <c r="M19" s="7">
        <f t="shared" si="10"/>
        <v>1</v>
      </c>
      <c r="N19" s="8" t="str">
        <f>"#REF!/E20"</f>
        <v>#REF!/E20</v>
      </c>
      <c r="O19" s="9">
        <f>D19/25</f>
        <v>1.8</v>
      </c>
      <c r="P19" s="9" t="str">
        <f>"#REF!-P20"</f>
        <v>#REF!-P20</v>
      </c>
    </row>
    <row r="20" spans="1:16" s="11" customFormat="1" ht="12" customHeight="1">
      <c r="A20" s="57" t="s">
        <v>22</v>
      </c>
      <c r="B20" s="38">
        <v>3</v>
      </c>
      <c r="C20" s="85" t="s">
        <v>45</v>
      </c>
      <c r="D20" s="3">
        <f t="shared" si="6"/>
        <v>45</v>
      </c>
      <c r="E20" s="68">
        <v>15</v>
      </c>
      <c r="F20" s="71">
        <v>10</v>
      </c>
      <c r="G20" s="69">
        <v>20</v>
      </c>
      <c r="H20" s="3"/>
      <c r="I20" s="3">
        <f t="shared" si="7"/>
        <v>1</v>
      </c>
      <c r="J20" s="4">
        <f t="shared" si="8"/>
        <v>2</v>
      </c>
      <c r="K20" s="6" t="str">
        <f t="shared" si="9"/>
        <v>#REF!/25</v>
      </c>
      <c r="L20" s="14">
        <v>0</v>
      </c>
      <c r="M20" s="7">
        <f t="shared" si="10"/>
        <v>1</v>
      </c>
      <c r="N20" s="8" t="str">
        <f>"#REF!/E21"</f>
        <v>#REF!/E21</v>
      </c>
      <c r="O20" s="9">
        <f>D20/25</f>
        <v>1.8</v>
      </c>
      <c r="P20" s="9" t="str">
        <f>"#REF!-P21"</f>
        <v>#REF!-P21</v>
      </c>
    </row>
    <row r="21" spans="1:16" s="10" customFormat="1" ht="12" customHeight="1">
      <c r="A21" s="57" t="s">
        <v>13</v>
      </c>
      <c r="B21" s="38">
        <v>4</v>
      </c>
      <c r="C21" s="85" t="s">
        <v>45</v>
      </c>
      <c r="D21" s="3">
        <f t="shared" si="6"/>
        <v>60</v>
      </c>
      <c r="E21" s="72">
        <v>30</v>
      </c>
      <c r="F21" s="59">
        <v>10</v>
      </c>
      <c r="G21" s="73">
        <v>20</v>
      </c>
      <c r="H21" s="3"/>
      <c r="I21" s="3">
        <f t="shared" si="7"/>
        <v>2</v>
      </c>
      <c r="J21" s="4">
        <f t="shared" si="8"/>
        <v>2</v>
      </c>
      <c r="K21" s="6" t="str">
        <f t="shared" si="9"/>
        <v>#REF!/25</v>
      </c>
      <c r="L21" s="12">
        <v>1</v>
      </c>
      <c r="M21" s="7">
        <f t="shared" si="10"/>
        <v>1</v>
      </c>
      <c r="N21" s="8" t="str">
        <f>"#REF!/E22"</f>
        <v>#REF!/E22</v>
      </c>
      <c r="O21" s="9">
        <f>D21/25</f>
        <v>2.4</v>
      </c>
      <c r="P21" s="9" t="str">
        <f>"#REF!-P22"</f>
        <v>#REF!-P22</v>
      </c>
    </row>
    <row r="22" spans="1:16" s="13" customFormat="1" ht="12" customHeight="1">
      <c r="A22" s="57" t="s">
        <v>14</v>
      </c>
      <c r="B22" s="38">
        <v>2</v>
      </c>
      <c r="C22" s="85" t="s">
        <v>45</v>
      </c>
      <c r="D22" s="3">
        <f t="shared" si="6"/>
        <v>30</v>
      </c>
      <c r="E22" s="3">
        <v>15</v>
      </c>
      <c r="F22" s="3">
        <v>5</v>
      </c>
      <c r="G22" s="3">
        <v>10</v>
      </c>
      <c r="H22" s="3"/>
      <c r="I22" s="3">
        <f t="shared" si="7"/>
        <v>1</v>
      </c>
      <c r="J22" s="4">
        <f t="shared" si="8"/>
        <v>1</v>
      </c>
      <c r="K22" s="6" t="str">
        <f t="shared" si="9"/>
        <v>#REF!/25</v>
      </c>
      <c r="L22" s="12">
        <v>1</v>
      </c>
      <c r="M22" s="7">
        <f t="shared" si="10"/>
        <v>1</v>
      </c>
      <c r="N22" s="17" t="str">
        <f>"#REF!/E23"</f>
        <v>#REF!/E23</v>
      </c>
      <c r="O22" s="9">
        <f>D22/25</f>
        <v>1.2</v>
      </c>
      <c r="P22" s="9" t="str">
        <f>"#REF!-P23"</f>
        <v>#REF!-P23</v>
      </c>
    </row>
    <row r="23" spans="1:16" s="13" customFormat="1" ht="12" customHeight="1">
      <c r="A23" s="57" t="s">
        <v>23</v>
      </c>
      <c r="B23" s="38">
        <v>3</v>
      </c>
      <c r="C23" s="85" t="s">
        <v>45</v>
      </c>
      <c r="D23" s="3">
        <f t="shared" si="6"/>
        <v>60</v>
      </c>
      <c r="E23" s="3">
        <v>30</v>
      </c>
      <c r="F23" s="3">
        <v>10</v>
      </c>
      <c r="G23" s="3">
        <v>20</v>
      </c>
      <c r="H23" s="3"/>
      <c r="I23" s="3">
        <f t="shared" si="7"/>
        <v>2</v>
      </c>
      <c r="J23" s="4">
        <f t="shared" si="8"/>
        <v>2</v>
      </c>
      <c r="K23" s="6"/>
      <c r="L23" s="12"/>
      <c r="M23" s="7"/>
      <c r="N23" s="17"/>
      <c r="O23" s="9"/>
      <c r="P23" s="9"/>
    </row>
    <row r="24" spans="1:16" s="13" customFormat="1" ht="12" customHeight="1">
      <c r="A24" s="57" t="s">
        <v>25</v>
      </c>
      <c r="B24" s="38">
        <v>3</v>
      </c>
      <c r="C24" s="85" t="s">
        <v>45</v>
      </c>
      <c r="D24" s="3">
        <f t="shared" si="6"/>
        <v>30</v>
      </c>
      <c r="E24" s="3">
        <v>30</v>
      </c>
      <c r="F24" s="3"/>
      <c r="G24" s="3"/>
      <c r="H24" s="3"/>
      <c r="I24" s="3">
        <f t="shared" si="7"/>
        <v>2</v>
      </c>
      <c r="J24" s="4">
        <f t="shared" si="8"/>
        <v>0</v>
      </c>
      <c r="K24" s="6"/>
      <c r="L24" s="12"/>
      <c r="M24" s="7"/>
      <c r="N24" s="17"/>
      <c r="O24" s="9"/>
      <c r="P24" s="9"/>
    </row>
    <row r="25" spans="1:16" s="13" customFormat="1" ht="12" customHeight="1">
      <c r="A25" s="57" t="s">
        <v>26</v>
      </c>
      <c r="B25" s="74">
        <v>1</v>
      </c>
      <c r="C25" s="85" t="s">
        <v>45</v>
      </c>
      <c r="D25" s="3">
        <f>SUM(E25:H25)</f>
        <v>6</v>
      </c>
      <c r="E25" s="3"/>
      <c r="F25" s="3">
        <v>6</v>
      </c>
      <c r="G25" s="3"/>
      <c r="H25" s="3"/>
      <c r="I25" s="3">
        <f>ROUNDUP(E25/15,0)</f>
        <v>0</v>
      </c>
      <c r="J25" s="4">
        <f>ROUNDUP((F25+G25+H25)/15,0)</f>
        <v>1</v>
      </c>
      <c r="K25" s="6"/>
      <c r="L25" s="12"/>
      <c r="M25" s="7"/>
      <c r="N25" s="17"/>
      <c r="O25" s="9"/>
      <c r="P25" s="9"/>
    </row>
    <row r="26" spans="1:16" s="11" customFormat="1" ht="12" customHeight="1">
      <c r="A26" s="83" t="s">
        <v>27</v>
      </c>
      <c r="B26" s="74">
        <v>2</v>
      </c>
      <c r="C26" s="85" t="s">
        <v>45</v>
      </c>
      <c r="D26" s="3">
        <v>15</v>
      </c>
      <c r="E26" s="3"/>
      <c r="F26" s="3"/>
      <c r="G26" s="3">
        <v>25</v>
      </c>
      <c r="H26" s="3"/>
      <c r="I26" s="3">
        <f t="shared" si="7"/>
        <v>0</v>
      </c>
      <c r="J26" s="4">
        <f t="shared" si="8"/>
        <v>2</v>
      </c>
      <c r="K26" s="6" t="str">
        <f>"#REF!/25"</f>
        <v>#REF!/25</v>
      </c>
      <c r="L26" s="14">
        <v>0</v>
      </c>
      <c r="M26" s="7">
        <f>IF(G26&gt;0,1,0)</f>
        <v>1</v>
      </c>
      <c r="N26" s="8" t="str">
        <f>"#REF!/E25"</f>
        <v>#REF!/E25</v>
      </c>
      <c r="O26" s="9">
        <v>1</v>
      </c>
      <c r="P26" s="9" t="str">
        <f>"#REF!-P25"</f>
        <v>#REF!-P25</v>
      </c>
    </row>
    <row r="27" spans="1:16" s="10" customFormat="1" ht="12" customHeight="1">
      <c r="A27" s="75" t="s">
        <v>7</v>
      </c>
      <c r="B27" s="76">
        <f>SUM(B16:B26)</f>
        <v>30</v>
      </c>
      <c r="C27" s="77">
        <f>COUNTIF(C16:C26,"e")</f>
        <v>2</v>
      </c>
      <c r="D27" s="67">
        <f aca="true" t="shared" si="11" ref="D27:K27">SUM(D16:D26)</f>
        <v>366</v>
      </c>
      <c r="E27" s="67">
        <f t="shared" si="11"/>
        <v>180</v>
      </c>
      <c r="F27" s="67">
        <f t="shared" si="11"/>
        <v>71</v>
      </c>
      <c r="G27" s="67">
        <f t="shared" si="11"/>
        <v>125</v>
      </c>
      <c r="H27" s="67">
        <f t="shared" si="11"/>
        <v>0</v>
      </c>
      <c r="I27" s="67">
        <f t="shared" si="11"/>
        <v>12</v>
      </c>
      <c r="J27" s="4">
        <f t="shared" si="11"/>
        <v>14</v>
      </c>
      <c r="K27" s="6">
        <f t="shared" si="11"/>
        <v>0</v>
      </c>
      <c r="L27" s="7"/>
      <c r="M27" s="7"/>
      <c r="N27" s="8"/>
      <c r="O27" s="9"/>
      <c r="P27" s="9"/>
    </row>
    <row r="28" spans="1:16" s="10" customFormat="1" ht="12" customHeight="1">
      <c r="A28" s="123" t="s">
        <v>42</v>
      </c>
      <c r="B28" s="124"/>
      <c r="C28" s="124"/>
      <c r="D28" s="124"/>
      <c r="E28" s="124"/>
      <c r="F28" s="124"/>
      <c r="G28" s="124"/>
      <c r="H28" s="124"/>
      <c r="I28" s="124"/>
      <c r="J28" s="125"/>
      <c r="K28" s="6"/>
      <c r="L28" s="7"/>
      <c r="M28" s="7"/>
      <c r="N28" s="8"/>
      <c r="O28" s="9"/>
      <c r="P28" s="9"/>
    </row>
    <row r="29" spans="1:16" s="10" customFormat="1" ht="12" customHeight="1">
      <c r="A29" s="57" t="s">
        <v>24</v>
      </c>
      <c r="B29" s="112">
        <v>2</v>
      </c>
      <c r="C29" s="46" t="s">
        <v>45</v>
      </c>
      <c r="D29" s="113">
        <f aca="true" t="shared" si="12" ref="D29:D34">SUM(E29:H29)</f>
        <v>30</v>
      </c>
      <c r="E29" s="3">
        <v>15</v>
      </c>
      <c r="F29" s="3"/>
      <c r="G29" s="5">
        <v>15</v>
      </c>
      <c r="H29" s="3"/>
      <c r="I29" s="3">
        <f aca="true" t="shared" si="13" ref="I29:I34">ROUNDUP(E29/15,0)</f>
        <v>1</v>
      </c>
      <c r="J29" s="4">
        <f aca="true" t="shared" si="14" ref="J29:J34">ROUNDUP((F29+G29+H29)/15,0)</f>
        <v>1</v>
      </c>
      <c r="K29" s="6" t="str">
        <f aca="true" t="shared" si="15" ref="K29:K35">"#REF!/25"</f>
        <v>#REF!/25</v>
      </c>
      <c r="L29" s="7">
        <v>0</v>
      </c>
      <c r="M29" s="7">
        <f aca="true" t="shared" si="16" ref="M29:M35">IF(G29&gt;0,1,0)</f>
        <v>1</v>
      </c>
      <c r="N29" s="8" t="str">
        <f>"#REF!/E27"</f>
        <v>#REF!/E27</v>
      </c>
      <c r="O29" s="9">
        <v>2.6</v>
      </c>
      <c r="P29" s="9" t="str">
        <f>"#REF!-P27"</f>
        <v>#REF!-P27</v>
      </c>
    </row>
    <row r="30" spans="1:16" s="10" customFormat="1" ht="12" customHeight="1">
      <c r="A30" s="57" t="s">
        <v>15</v>
      </c>
      <c r="B30" s="38">
        <v>3</v>
      </c>
      <c r="C30" s="114" t="s">
        <v>6</v>
      </c>
      <c r="D30" s="3">
        <f t="shared" si="12"/>
        <v>45</v>
      </c>
      <c r="E30" s="3">
        <v>15</v>
      </c>
      <c r="F30" s="3">
        <v>4</v>
      </c>
      <c r="G30" s="5">
        <v>26</v>
      </c>
      <c r="H30" s="3"/>
      <c r="I30" s="3">
        <f t="shared" si="13"/>
        <v>1</v>
      </c>
      <c r="J30" s="4">
        <f t="shared" si="14"/>
        <v>2</v>
      </c>
      <c r="K30" s="6"/>
      <c r="L30" s="7"/>
      <c r="M30" s="7"/>
      <c r="N30" s="8"/>
      <c r="O30" s="9"/>
      <c r="P30" s="9"/>
    </row>
    <row r="31" spans="1:16" s="10" customFormat="1" ht="12" customHeight="1">
      <c r="A31" s="57" t="s">
        <v>16</v>
      </c>
      <c r="B31" s="38">
        <v>3</v>
      </c>
      <c r="C31" s="1" t="s">
        <v>6</v>
      </c>
      <c r="D31" s="3">
        <f t="shared" si="12"/>
        <v>30</v>
      </c>
      <c r="E31" s="3">
        <v>15</v>
      </c>
      <c r="F31" s="3">
        <v>5</v>
      </c>
      <c r="G31" s="5">
        <v>10</v>
      </c>
      <c r="H31" s="3"/>
      <c r="I31" s="3">
        <f t="shared" si="13"/>
        <v>1</v>
      </c>
      <c r="J31" s="4">
        <f t="shared" si="14"/>
        <v>1</v>
      </c>
      <c r="K31" s="6"/>
      <c r="L31" s="7"/>
      <c r="M31" s="7"/>
      <c r="N31" s="8"/>
      <c r="O31" s="9"/>
      <c r="P31" s="9"/>
    </row>
    <row r="32" spans="1:16" s="10" customFormat="1" ht="12" customHeight="1">
      <c r="A32" s="57" t="s">
        <v>17</v>
      </c>
      <c r="B32" s="38">
        <v>2</v>
      </c>
      <c r="C32" s="85" t="s">
        <v>45</v>
      </c>
      <c r="D32" s="3">
        <f t="shared" si="12"/>
        <v>30</v>
      </c>
      <c r="E32" s="3"/>
      <c r="F32" s="3">
        <v>10</v>
      </c>
      <c r="G32" s="5">
        <v>20</v>
      </c>
      <c r="H32" s="3"/>
      <c r="I32" s="3">
        <f t="shared" si="13"/>
        <v>0</v>
      </c>
      <c r="J32" s="4">
        <f t="shared" si="14"/>
        <v>2</v>
      </c>
      <c r="K32" s="6"/>
      <c r="L32" s="7"/>
      <c r="M32" s="7"/>
      <c r="N32" s="8"/>
      <c r="O32" s="9"/>
      <c r="P32" s="9"/>
    </row>
    <row r="33" spans="1:16" s="10" customFormat="1" ht="12" customHeight="1">
      <c r="A33" s="57" t="s">
        <v>30</v>
      </c>
      <c r="B33" s="38">
        <v>2</v>
      </c>
      <c r="C33" s="85" t="s">
        <v>45</v>
      </c>
      <c r="D33" s="3">
        <f t="shared" si="12"/>
        <v>30</v>
      </c>
      <c r="E33" s="3">
        <v>15</v>
      </c>
      <c r="F33" s="3">
        <v>2</v>
      </c>
      <c r="G33" s="5">
        <v>13</v>
      </c>
      <c r="H33" s="3"/>
      <c r="I33" s="3">
        <f t="shared" si="13"/>
        <v>1</v>
      </c>
      <c r="J33" s="4">
        <f t="shared" si="14"/>
        <v>1</v>
      </c>
      <c r="K33" s="6"/>
      <c r="L33" s="7"/>
      <c r="M33" s="7"/>
      <c r="N33" s="8"/>
      <c r="O33" s="9"/>
      <c r="P33" s="9"/>
    </row>
    <row r="34" spans="1:16" s="10" customFormat="1" ht="12" customHeight="1">
      <c r="A34" s="83" t="s">
        <v>29</v>
      </c>
      <c r="B34" s="38">
        <v>3</v>
      </c>
      <c r="C34" s="85" t="s">
        <v>45</v>
      </c>
      <c r="D34" s="3">
        <f t="shared" si="12"/>
        <v>30</v>
      </c>
      <c r="E34" s="4"/>
      <c r="F34" s="3"/>
      <c r="G34" s="3">
        <v>30</v>
      </c>
      <c r="H34" s="3"/>
      <c r="I34" s="3">
        <f t="shared" si="13"/>
        <v>0</v>
      </c>
      <c r="J34" s="4">
        <f t="shared" si="14"/>
        <v>2</v>
      </c>
      <c r="K34" s="6" t="str">
        <f t="shared" si="15"/>
        <v>#REF!/25</v>
      </c>
      <c r="L34" s="7">
        <v>0</v>
      </c>
      <c r="M34" s="7">
        <f t="shared" si="16"/>
        <v>1</v>
      </c>
      <c r="N34" s="8" t="str">
        <f>"#REF!/E31"</f>
        <v>#REF!/E31</v>
      </c>
      <c r="O34" s="9">
        <v>2.2</v>
      </c>
      <c r="P34" s="9" t="str">
        <f>"#REF!-P31"</f>
        <v>#REF!-P31</v>
      </c>
    </row>
    <row r="35" spans="1:16" s="10" customFormat="1" ht="12" customHeight="1">
      <c r="A35" s="57" t="s">
        <v>28</v>
      </c>
      <c r="B35" s="38">
        <v>15</v>
      </c>
      <c r="C35" s="1"/>
      <c r="D35" s="3"/>
      <c r="E35" s="4"/>
      <c r="F35" s="4"/>
      <c r="G35" s="16"/>
      <c r="H35" s="4"/>
      <c r="I35" s="3"/>
      <c r="J35" s="4"/>
      <c r="K35" s="6" t="str">
        <f t="shared" si="15"/>
        <v>#REF!/25</v>
      </c>
      <c r="L35" s="7">
        <v>0</v>
      </c>
      <c r="M35" s="7">
        <f t="shared" si="16"/>
        <v>0</v>
      </c>
      <c r="N35" s="8" t="str">
        <f>"#REF!/E32"</f>
        <v>#REF!/E32</v>
      </c>
      <c r="O35" s="9">
        <f>D35/25</f>
        <v>0</v>
      </c>
      <c r="P35" s="9" t="str">
        <f>"#REF!-P32"</f>
        <v>#REF!-P32</v>
      </c>
    </row>
    <row r="36" spans="1:16" s="10" customFormat="1" ht="12" customHeight="1">
      <c r="A36" s="75" t="s">
        <v>7</v>
      </c>
      <c r="B36" s="76">
        <f>SUM(B29:B35)</f>
        <v>30</v>
      </c>
      <c r="C36" s="77">
        <f>COUNTIF(C29:C35,"e")</f>
        <v>2</v>
      </c>
      <c r="D36" s="67">
        <f>SUM(D29:D35)</f>
        <v>195</v>
      </c>
      <c r="E36" s="67">
        <f>SUM(E29:E35)</f>
        <v>60</v>
      </c>
      <c r="F36" s="67">
        <f>SUM(F29:F35)</f>
        <v>21</v>
      </c>
      <c r="G36" s="67">
        <f>SUM(G29:G35)</f>
        <v>114</v>
      </c>
      <c r="H36" s="67"/>
      <c r="I36" s="67">
        <f>SUM(I29:I35)</f>
        <v>4</v>
      </c>
      <c r="J36" s="67">
        <f>SUM(J29:J35)</f>
        <v>9</v>
      </c>
      <c r="K36" s="6">
        <f>SUM(K29:K35)</f>
        <v>0</v>
      </c>
      <c r="L36" s="7"/>
      <c r="M36" s="7"/>
      <c r="N36" s="8"/>
      <c r="O36" s="9"/>
      <c r="P36" s="9"/>
    </row>
    <row r="37" spans="1:17" s="10" customFormat="1" ht="12" customHeight="1">
      <c r="A37" s="84" t="s">
        <v>43</v>
      </c>
      <c r="B37" s="87">
        <f>B14+B27+B36</f>
        <v>90</v>
      </c>
      <c r="C37" s="88"/>
      <c r="D37" s="89">
        <f>D14+D27+D36</f>
        <v>900</v>
      </c>
      <c r="E37" s="76">
        <f>E14+E27+E36</f>
        <v>405</v>
      </c>
      <c r="F37" s="76">
        <f>F14+F27+F36</f>
        <v>147</v>
      </c>
      <c r="G37" s="76">
        <f>G14+G27+G36</f>
        <v>358</v>
      </c>
      <c r="H37" s="76">
        <f>H14+H27+H36</f>
        <v>0</v>
      </c>
      <c r="I37" s="18"/>
      <c r="J37" s="20"/>
      <c r="K37" s="21"/>
      <c r="L37" s="22"/>
      <c r="M37" s="22"/>
      <c r="N37" s="23"/>
      <c r="O37" s="22"/>
      <c r="P37" s="22"/>
      <c r="Q37" s="23"/>
    </row>
    <row r="38" spans="1:16" s="23" customFormat="1" ht="13.5">
      <c r="A38" s="84" t="s">
        <v>44</v>
      </c>
      <c r="B38" s="126"/>
      <c r="C38" s="126"/>
      <c r="D38" s="126"/>
      <c r="E38" s="86">
        <f>(E37/D37)*100</f>
        <v>45</v>
      </c>
      <c r="F38" s="33">
        <f>(F37/D37)*100</f>
        <v>16.333333333333332</v>
      </c>
      <c r="G38" s="33">
        <f>(G37/D37)*100</f>
        <v>39.77777777777778</v>
      </c>
      <c r="H38" s="33">
        <f>(H37/D37)*100</f>
        <v>0</v>
      </c>
      <c r="I38" s="19"/>
      <c r="J38" s="20"/>
      <c r="K38" s="21"/>
      <c r="L38" s="22"/>
      <c r="M38" s="22"/>
      <c r="O38" s="22"/>
      <c r="P38" s="22"/>
    </row>
    <row r="39" spans="1:16" s="32" customFormat="1" ht="13.5">
      <c r="A39" s="78"/>
      <c r="B39" s="34"/>
      <c r="C39" s="24"/>
      <c r="D39" s="25"/>
      <c r="E39" s="26"/>
      <c r="F39" s="27"/>
      <c r="G39" s="28"/>
      <c r="H39" s="29"/>
      <c r="I39" s="79"/>
      <c r="J39" s="79"/>
      <c r="K39" s="30"/>
      <c r="L39" s="31"/>
      <c r="M39" s="31"/>
      <c r="O39" s="31"/>
      <c r="P39" s="31"/>
    </row>
    <row r="40" ht="12.75">
      <c r="J40" s="53"/>
    </row>
    <row r="41" ht="12.75">
      <c r="J41" s="53"/>
    </row>
    <row r="42" ht="12.75">
      <c r="J42" s="53"/>
    </row>
    <row r="43" ht="12.75">
      <c r="J43" s="53"/>
    </row>
    <row r="44" ht="12.75">
      <c r="J44" s="53"/>
    </row>
    <row r="45" ht="12.75">
      <c r="J45" s="53"/>
    </row>
    <row r="46" ht="12.75">
      <c r="J46" s="53"/>
    </row>
    <row r="47" ht="12.75">
      <c r="J47" s="53"/>
    </row>
    <row r="48" ht="12.75">
      <c r="J48" s="53"/>
    </row>
    <row r="49" ht="12.75">
      <c r="J49" s="53"/>
    </row>
    <row r="50" ht="12.75">
      <c r="J50" s="53"/>
    </row>
    <row r="51" ht="12.75">
      <c r="J51" s="53"/>
    </row>
    <row r="52" ht="12.75">
      <c r="J52" s="53"/>
    </row>
    <row r="53" ht="12.75">
      <c r="J53" s="53"/>
    </row>
    <row r="54" ht="12.75">
      <c r="J54" s="53"/>
    </row>
    <row r="55" ht="12.75">
      <c r="J55" s="53"/>
    </row>
    <row r="56" ht="12.75">
      <c r="J56" s="53"/>
    </row>
    <row r="57" ht="12.75">
      <c r="J57" s="53"/>
    </row>
    <row r="58" ht="12.75">
      <c r="J58" s="53"/>
    </row>
    <row r="59" ht="12.75">
      <c r="J59" s="53"/>
    </row>
    <row r="60" ht="12.75">
      <c r="J60" s="53"/>
    </row>
    <row r="61" ht="12.75">
      <c r="J61" s="53"/>
    </row>
    <row r="62" ht="12.75">
      <c r="J62" s="53"/>
    </row>
    <row r="63" ht="12.75">
      <c r="J63" s="53"/>
    </row>
    <row r="64" ht="12.75">
      <c r="J64" s="53"/>
    </row>
    <row r="65" ht="12.75">
      <c r="J65" s="53"/>
    </row>
    <row r="66" ht="12.75">
      <c r="J66" s="53"/>
    </row>
    <row r="67" ht="12.75">
      <c r="J67" s="53"/>
    </row>
    <row r="68" ht="12.75">
      <c r="J68" s="53"/>
    </row>
    <row r="69" ht="12.75">
      <c r="J69" s="53"/>
    </row>
    <row r="70" ht="12.75">
      <c r="J70" s="53"/>
    </row>
    <row r="71" ht="12.75">
      <c r="J71" s="53"/>
    </row>
    <row r="72" ht="12.75">
      <c r="J72" s="53"/>
    </row>
    <row r="73" ht="12.75">
      <c r="J73" s="53"/>
    </row>
    <row r="74" ht="12.75">
      <c r="J74" s="53"/>
    </row>
    <row r="75" ht="12.75">
      <c r="J75" s="53"/>
    </row>
    <row r="76" ht="12.75">
      <c r="J76" s="53"/>
    </row>
    <row r="77" ht="12.75">
      <c r="J77" s="53"/>
    </row>
    <row r="78" ht="12.75">
      <c r="J78" s="53"/>
    </row>
    <row r="79" ht="12.75">
      <c r="J79" s="53"/>
    </row>
    <row r="80" ht="12.75">
      <c r="J80" s="53"/>
    </row>
    <row r="81" ht="12.75">
      <c r="J81" s="53"/>
    </row>
    <row r="82" ht="12.75">
      <c r="J82" s="53"/>
    </row>
    <row r="83" ht="12.75">
      <c r="J83" s="53"/>
    </row>
    <row r="84" ht="12.75">
      <c r="J84" s="53"/>
    </row>
    <row r="85" ht="12.75">
      <c r="J85" s="53"/>
    </row>
    <row r="86" ht="12.75">
      <c r="J86" s="53"/>
    </row>
    <row r="87" ht="12.75">
      <c r="J87" s="53"/>
    </row>
    <row r="88" ht="12.75">
      <c r="J88" s="53"/>
    </row>
    <row r="89" ht="12.75">
      <c r="J89" s="53"/>
    </row>
    <row r="90" ht="12.75">
      <c r="J90" s="53"/>
    </row>
    <row r="91" ht="12.75">
      <c r="J91" s="53"/>
    </row>
    <row r="92" ht="12.75">
      <c r="J92" s="53"/>
    </row>
    <row r="93" ht="12.75">
      <c r="J93" s="53"/>
    </row>
    <row r="94" ht="12.75">
      <c r="J94" s="53"/>
    </row>
    <row r="95" ht="12.75">
      <c r="J95" s="53"/>
    </row>
    <row r="96" ht="12.75">
      <c r="J96" s="53"/>
    </row>
    <row r="97" ht="12.75">
      <c r="J97" s="53"/>
    </row>
    <row r="98" ht="12.75">
      <c r="J98" s="53"/>
    </row>
    <row r="99" ht="12.75">
      <c r="J99" s="53"/>
    </row>
    <row r="100" ht="12.75">
      <c r="J100" s="53"/>
    </row>
    <row r="101" ht="12.75">
      <c r="J101" s="53"/>
    </row>
    <row r="102" ht="12.75">
      <c r="J102" s="53"/>
    </row>
    <row r="103" ht="12.75">
      <c r="J103" s="53"/>
    </row>
    <row r="104" ht="12.75">
      <c r="J104" s="53"/>
    </row>
    <row r="105" ht="12.75">
      <c r="J105" s="53"/>
    </row>
    <row r="106" ht="12.75">
      <c r="J106" s="53"/>
    </row>
    <row r="107" ht="12.75">
      <c r="J107" s="53"/>
    </row>
    <row r="108" ht="12.75">
      <c r="J108" s="53"/>
    </row>
    <row r="109" ht="12.75">
      <c r="J109" s="53"/>
    </row>
    <row r="110" ht="12.75">
      <c r="J110" s="53"/>
    </row>
    <row r="111" ht="12.75">
      <c r="J111" s="53"/>
    </row>
    <row r="112" ht="12.75">
      <c r="J112" s="53"/>
    </row>
    <row r="113" ht="12.75">
      <c r="J113" s="53"/>
    </row>
    <row r="114" ht="12.75">
      <c r="J114" s="53"/>
    </row>
    <row r="115" ht="12.75">
      <c r="J115" s="53"/>
    </row>
    <row r="116" ht="12.75">
      <c r="J116" s="53"/>
    </row>
    <row r="117" ht="12.75">
      <c r="J117" s="53"/>
    </row>
    <row r="118" ht="12.75">
      <c r="J118" s="53"/>
    </row>
    <row r="119" ht="12.75">
      <c r="J119" s="53"/>
    </row>
    <row r="120" ht="12.75">
      <c r="J120" s="53"/>
    </row>
    <row r="121" ht="12.75">
      <c r="J121" s="53"/>
    </row>
    <row r="122" ht="12.75">
      <c r="J122" s="53"/>
    </row>
    <row r="123" ht="12.75">
      <c r="J123" s="53"/>
    </row>
    <row r="124" ht="12.75">
      <c r="J124" s="53"/>
    </row>
  </sheetData>
  <sheetProtection selectLockedCells="1" selectUnlockedCells="1"/>
  <mergeCells count="6">
    <mergeCell ref="A1:J1"/>
    <mergeCell ref="A2:J2"/>
    <mergeCell ref="A4:J4"/>
    <mergeCell ref="A15:J15"/>
    <mergeCell ref="A28:J28"/>
    <mergeCell ref="B38:D38"/>
  </mergeCells>
  <printOptions/>
  <pageMargins left="0" right="0" top="0.44" bottom="0" header="0.97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3">
      <selection activeCell="P20" sqref="P20"/>
    </sheetView>
  </sheetViews>
  <sheetFormatPr defaultColWidth="9.140625" defaultRowHeight="12.75"/>
  <cols>
    <col min="1" max="1" width="47.8515625" style="0" customWidth="1"/>
    <col min="2" max="5" width="6.28125" style="0" customWidth="1"/>
    <col min="6" max="6" width="4.421875" style="0" customWidth="1"/>
    <col min="7" max="7" width="5.57421875" style="0" customWidth="1"/>
    <col min="8" max="8" width="4.7109375" style="0" customWidth="1"/>
    <col min="9" max="10" width="6.28125" style="0" customWidth="1"/>
  </cols>
  <sheetData>
    <row r="1" spans="1:10" ht="12.75">
      <c r="A1" s="127" t="s">
        <v>46</v>
      </c>
      <c r="B1" s="128"/>
      <c r="C1" s="128"/>
      <c r="D1" s="128"/>
      <c r="E1" s="128"/>
      <c r="F1" s="128"/>
      <c r="G1" s="128"/>
      <c r="H1" s="128"/>
      <c r="I1" s="128"/>
      <c r="J1" s="129"/>
    </row>
    <row r="2" spans="1:10" ht="45.75" customHeight="1" thickBot="1">
      <c r="A2" s="130" t="s">
        <v>73</v>
      </c>
      <c r="B2" s="131"/>
      <c r="C2" s="131"/>
      <c r="D2" s="131"/>
      <c r="E2" s="131"/>
      <c r="F2" s="131"/>
      <c r="G2" s="131"/>
      <c r="H2" s="131"/>
      <c r="I2" s="131"/>
      <c r="J2" s="132"/>
    </row>
    <row r="3" spans="1:10" ht="73.5">
      <c r="A3" s="96" t="s">
        <v>31</v>
      </c>
      <c r="B3" s="97" t="s">
        <v>0</v>
      </c>
      <c r="C3" s="98" t="s">
        <v>32</v>
      </c>
      <c r="D3" s="98" t="s">
        <v>33</v>
      </c>
      <c r="E3" s="99" t="s">
        <v>34</v>
      </c>
      <c r="F3" s="98" t="s">
        <v>35</v>
      </c>
      <c r="G3" s="98" t="s">
        <v>36</v>
      </c>
      <c r="H3" s="98" t="s">
        <v>37</v>
      </c>
      <c r="I3" s="98" t="s">
        <v>38</v>
      </c>
      <c r="J3" s="100" t="s">
        <v>39</v>
      </c>
    </row>
    <row r="4" spans="1:10" ht="13.5" customHeight="1">
      <c r="A4" s="133" t="s">
        <v>66</v>
      </c>
      <c r="B4" s="134"/>
      <c r="C4" s="134"/>
      <c r="D4" s="134"/>
      <c r="E4" s="134"/>
      <c r="F4" s="134"/>
      <c r="G4" s="134"/>
      <c r="H4" s="134"/>
      <c r="I4" s="134"/>
      <c r="J4" s="135"/>
    </row>
    <row r="5" spans="1:10" ht="18">
      <c r="A5" s="101" t="s">
        <v>47</v>
      </c>
      <c r="B5" s="90">
        <v>2</v>
      </c>
      <c r="C5" s="90" t="s">
        <v>45</v>
      </c>
      <c r="D5" s="36">
        <v>30</v>
      </c>
      <c r="E5" s="58">
        <v>30</v>
      </c>
      <c r="F5" s="59"/>
      <c r="G5" s="59"/>
      <c r="H5" s="81"/>
      <c r="I5" s="36">
        <f>E5/15</f>
        <v>2</v>
      </c>
      <c r="J5" s="102">
        <f>ROUNDUP((F5+G5+H5)/15,0)</f>
        <v>0</v>
      </c>
    </row>
    <row r="6" spans="1:10" ht="18">
      <c r="A6" s="101" t="s">
        <v>48</v>
      </c>
      <c r="B6" s="90">
        <v>2</v>
      </c>
      <c r="C6" s="90" t="s">
        <v>45</v>
      </c>
      <c r="D6" s="36">
        <v>30</v>
      </c>
      <c r="E6" s="58">
        <v>30</v>
      </c>
      <c r="F6" s="59"/>
      <c r="G6" s="59"/>
      <c r="H6" s="81"/>
      <c r="I6" s="36">
        <f aca="true" t="shared" si="0" ref="I6:I13">E6/15</f>
        <v>2</v>
      </c>
      <c r="J6" s="102">
        <f aca="true" t="shared" si="1" ref="J6:J13">ROUNDUP((F6+G6+H6)/15,0)</f>
        <v>0</v>
      </c>
    </row>
    <row r="7" spans="1:10" ht="18">
      <c r="A7" s="101" t="s">
        <v>49</v>
      </c>
      <c r="B7" s="90">
        <v>2</v>
      </c>
      <c r="C7" s="90" t="s">
        <v>45</v>
      </c>
      <c r="D7" s="36">
        <v>30</v>
      </c>
      <c r="E7" s="58">
        <v>30</v>
      </c>
      <c r="F7" s="59"/>
      <c r="G7" s="59"/>
      <c r="H7" s="81"/>
      <c r="I7" s="36">
        <f t="shared" si="0"/>
        <v>2</v>
      </c>
      <c r="J7" s="102">
        <f t="shared" si="1"/>
        <v>0</v>
      </c>
    </row>
    <row r="8" spans="1:10" ht="25.5" customHeight="1">
      <c r="A8" s="101" t="s">
        <v>50</v>
      </c>
      <c r="B8" s="90">
        <v>2</v>
      </c>
      <c r="C8" s="90" t="s">
        <v>45</v>
      </c>
      <c r="D8" s="36">
        <v>30</v>
      </c>
      <c r="E8" s="58">
        <v>30</v>
      </c>
      <c r="F8" s="59"/>
      <c r="G8" s="59"/>
      <c r="H8" s="81"/>
      <c r="I8" s="36">
        <f t="shared" si="0"/>
        <v>2</v>
      </c>
      <c r="J8" s="102">
        <f t="shared" si="1"/>
        <v>0</v>
      </c>
    </row>
    <row r="9" spans="1:10" ht="18">
      <c r="A9" s="101" t="s">
        <v>51</v>
      </c>
      <c r="B9" s="90">
        <v>2</v>
      </c>
      <c r="C9" s="90" t="s">
        <v>45</v>
      </c>
      <c r="D9" s="36">
        <v>30</v>
      </c>
      <c r="E9" s="58">
        <v>30</v>
      </c>
      <c r="F9" s="59"/>
      <c r="G9" s="59"/>
      <c r="H9" s="81"/>
      <c r="I9" s="36">
        <f t="shared" si="0"/>
        <v>2</v>
      </c>
      <c r="J9" s="102">
        <f t="shared" si="1"/>
        <v>0</v>
      </c>
    </row>
    <row r="10" spans="1:10" ht="18">
      <c r="A10" s="101" t="s">
        <v>52</v>
      </c>
      <c r="B10" s="90">
        <v>2</v>
      </c>
      <c r="C10" s="90" t="s">
        <v>45</v>
      </c>
      <c r="D10" s="36">
        <v>30</v>
      </c>
      <c r="E10" s="58">
        <v>30</v>
      </c>
      <c r="F10" s="59"/>
      <c r="G10" s="59"/>
      <c r="H10" s="81"/>
      <c r="I10" s="36">
        <f t="shared" si="0"/>
        <v>2</v>
      </c>
      <c r="J10" s="102">
        <f t="shared" si="1"/>
        <v>0</v>
      </c>
    </row>
    <row r="11" spans="1:10" ht="18">
      <c r="A11" s="101" t="s">
        <v>53</v>
      </c>
      <c r="B11" s="90">
        <v>2</v>
      </c>
      <c r="C11" s="90" t="s">
        <v>45</v>
      </c>
      <c r="D11" s="36">
        <v>30</v>
      </c>
      <c r="E11" s="58">
        <v>30</v>
      </c>
      <c r="F11" s="59"/>
      <c r="G11" s="59"/>
      <c r="H11" s="81"/>
      <c r="I11" s="36">
        <f t="shared" si="0"/>
        <v>2</v>
      </c>
      <c r="J11" s="102">
        <f t="shared" si="1"/>
        <v>0</v>
      </c>
    </row>
    <row r="12" spans="1:10" ht="18">
      <c r="A12" s="103" t="s">
        <v>54</v>
      </c>
      <c r="B12" s="90">
        <v>2</v>
      </c>
      <c r="C12" s="90" t="s">
        <v>45</v>
      </c>
      <c r="D12" s="36">
        <v>30</v>
      </c>
      <c r="E12" s="58">
        <v>30</v>
      </c>
      <c r="F12" s="59"/>
      <c r="G12" s="59"/>
      <c r="H12" s="81"/>
      <c r="I12" s="36">
        <f t="shared" si="0"/>
        <v>2</v>
      </c>
      <c r="J12" s="102">
        <f t="shared" si="1"/>
        <v>0</v>
      </c>
    </row>
    <row r="13" spans="1:10" ht="18">
      <c r="A13" s="103" t="s">
        <v>55</v>
      </c>
      <c r="B13" s="90">
        <v>2</v>
      </c>
      <c r="C13" s="90" t="s">
        <v>45</v>
      </c>
      <c r="D13" s="36">
        <v>30</v>
      </c>
      <c r="E13" s="58">
        <v>30</v>
      </c>
      <c r="F13" s="59"/>
      <c r="G13" s="59"/>
      <c r="H13" s="81"/>
      <c r="I13" s="36">
        <f t="shared" si="0"/>
        <v>2</v>
      </c>
      <c r="J13" s="102">
        <f t="shared" si="1"/>
        <v>0</v>
      </c>
    </row>
    <row r="14" spans="1:10" ht="12.75">
      <c r="A14" s="136" t="s">
        <v>56</v>
      </c>
      <c r="B14" s="137"/>
      <c r="C14" s="137"/>
      <c r="D14" s="137"/>
      <c r="E14" s="138"/>
      <c r="F14" s="138"/>
      <c r="G14" s="138"/>
      <c r="H14" s="138"/>
      <c r="I14" s="138"/>
      <c r="J14" s="139"/>
    </row>
    <row r="15" spans="1:10" ht="12.75">
      <c r="A15" s="104" t="s">
        <v>57</v>
      </c>
      <c r="B15" s="90">
        <v>3</v>
      </c>
      <c r="C15" s="90" t="s">
        <v>45</v>
      </c>
      <c r="D15" s="91">
        <f>SUM(E15:H15)</f>
        <v>30</v>
      </c>
      <c r="E15" s="58">
        <v>30</v>
      </c>
      <c r="F15" s="59"/>
      <c r="G15" s="59"/>
      <c r="H15" s="36"/>
      <c r="I15" s="36">
        <f>E15/15</f>
        <v>2</v>
      </c>
      <c r="J15" s="102">
        <f>ROUNDUP((F15+G15+H15)/15,0)</f>
        <v>0</v>
      </c>
    </row>
    <row r="16" spans="1:10" ht="12.75">
      <c r="A16" s="104" t="s">
        <v>58</v>
      </c>
      <c r="B16" s="90">
        <v>3</v>
      </c>
      <c r="C16" s="90" t="s">
        <v>45</v>
      </c>
      <c r="D16" s="91">
        <f>SUM(E16:H16)</f>
        <v>30</v>
      </c>
      <c r="E16" s="58">
        <v>30</v>
      </c>
      <c r="F16" s="59"/>
      <c r="G16" s="59"/>
      <c r="H16" s="36"/>
      <c r="I16" s="36">
        <f>E16/15</f>
        <v>2</v>
      </c>
      <c r="J16" s="102">
        <f>ROUNDUP((F16+G16+H16)/15,0)</f>
        <v>0</v>
      </c>
    </row>
    <row r="17" spans="1:10" ht="12.75">
      <c r="A17" s="104" t="s">
        <v>59</v>
      </c>
      <c r="B17" s="90">
        <v>3</v>
      </c>
      <c r="C17" s="90" t="s">
        <v>45</v>
      </c>
      <c r="D17" s="91">
        <f>SUM(E17:H17)</f>
        <v>30</v>
      </c>
      <c r="E17" s="58">
        <v>30</v>
      </c>
      <c r="F17" s="59"/>
      <c r="G17" s="59"/>
      <c r="H17" s="36"/>
      <c r="I17" s="36">
        <f>E17/15</f>
        <v>2</v>
      </c>
      <c r="J17" s="102">
        <f>ROUNDUP((F17+G17+H17)/15,0)</f>
        <v>0</v>
      </c>
    </row>
    <row r="18" spans="1:10" ht="25.5">
      <c r="A18" s="104" t="s">
        <v>60</v>
      </c>
      <c r="B18" s="90">
        <v>3</v>
      </c>
      <c r="C18" s="90" t="s">
        <v>45</v>
      </c>
      <c r="D18" s="91">
        <f>SUM(E18:H18)</f>
        <v>30</v>
      </c>
      <c r="E18" s="58">
        <v>30</v>
      </c>
      <c r="F18" s="59"/>
      <c r="G18" s="59"/>
      <c r="H18" s="36"/>
      <c r="I18" s="36">
        <f>E18/15</f>
        <v>2</v>
      </c>
      <c r="J18" s="102">
        <f>ROUNDUP((F18+G18+H18)/15,0)</f>
        <v>0</v>
      </c>
    </row>
    <row r="19" spans="1:10" ht="12.75">
      <c r="A19" s="136" t="s">
        <v>61</v>
      </c>
      <c r="B19" s="137"/>
      <c r="C19" s="137"/>
      <c r="D19" s="138"/>
      <c r="E19" s="138"/>
      <c r="F19" s="138"/>
      <c r="G19" s="138"/>
      <c r="H19" s="138"/>
      <c r="I19" s="138"/>
      <c r="J19" s="139"/>
    </row>
    <row r="20" spans="1:10" ht="12.75">
      <c r="A20" s="104" t="s">
        <v>62</v>
      </c>
      <c r="B20" s="90">
        <v>2</v>
      </c>
      <c r="C20" s="90" t="s">
        <v>45</v>
      </c>
      <c r="D20" s="36">
        <f>SUM(E20:G20)</f>
        <v>30</v>
      </c>
      <c r="E20" s="58">
        <v>15</v>
      </c>
      <c r="F20" s="59"/>
      <c r="G20" s="59">
        <v>15</v>
      </c>
      <c r="H20" s="36"/>
      <c r="I20" s="36">
        <f>E20/15</f>
        <v>1</v>
      </c>
      <c r="J20" s="102">
        <f>ROUNDUP((F20+G20+H20)/15,0)</f>
        <v>1</v>
      </c>
    </row>
    <row r="21" spans="1:10" ht="12.75">
      <c r="A21" s="104" t="s">
        <v>63</v>
      </c>
      <c r="B21" s="90">
        <v>2</v>
      </c>
      <c r="C21" s="90" t="s">
        <v>45</v>
      </c>
      <c r="D21" s="36">
        <f>SUM(E21:G21)</f>
        <v>30</v>
      </c>
      <c r="E21" s="58">
        <v>15</v>
      </c>
      <c r="F21" s="59"/>
      <c r="G21" s="59">
        <v>15</v>
      </c>
      <c r="H21" s="36"/>
      <c r="I21" s="36">
        <f>E21/15</f>
        <v>1</v>
      </c>
      <c r="J21" s="102">
        <f>ROUNDUP((F21+G21+H21)/15,0)</f>
        <v>1</v>
      </c>
    </row>
    <row r="22" spans="1:10" ht="25.5" customHeight="1">
      <c r="A22" s="104" t="s">
        <v>64</v>
      </c>
      <c r="B22" s="90">
        <v>2</v>
      </c>
      <c r="C22" s="90" t="s">
        <v>45</v>
      </c>
      <c r="D22" s="36">
        <f>SUM(E22:G22)</f>
        <v>30</v>
      </c>
      <c r="E22" s="58">
        <v>15</v>
      </c>
      <c r="F22" s="59"/>
      <c r="G22" s="59">
        <v>15</v>
      </c>
      <c r="H22" s="36"/>
      <c r="I22" s="36">
        <f>E22/15</f>
        <v>1</v>
      </c>
      <c r="J22" s="102">
        <f>ROUNDUP((F22+G22+H22)/15,0)</f>
        <v>1</v>
      </c>
    </row>
    <row r="23" spans="1:10" ht="26.25" thickBot="1">
      <c r="A23" s="105" t="s">
        <v>65</v>
      </c>
      <c r="B23" s="106">
        <v>2</v>
      </c>
      <c r="C23" s="106" t="s">
        <v>45</v>
      </c>
      <c r="D23" s="107">
        <f>SUM(E23:G23)</f>
        <v>30</v>
      </c>
      <c r="E23" s="108">
        <v>15</v>
      </c>
      <c r="F23" s="109"/>
      <c r="G23" s="109">
        <v>15</v>
      </c>
      <c r="H23" s="107"/>
      <c r="I23" s="107">
        <f>E23/15</f>
        <v>1</v>
      </c>
      <c r="J23" s="110">
        <f>ROUNDUP((F23+G23+H23)/15,0)</f>
        <v>1</v>
      </c>
    </row>
  </sheetData>
  <sheetProtection/>
  <mergeCells count="5">
    <mergeCell ref="A1:J1"/>
    <mergeCell ref="A2:J2"/>
    <mergeCell ref="A4:J4"/>
    <mergeCell ref="A14:J14"/>
    <mergeCell ref="A19:J19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Sławomir Kocira</cp:lastModifiedBy>
  <cp:lastPrinted>2015-05-08T07:08:20Z</cp:lastPrinted>
  <dcterms:created xsi:type="dcterms:W3CDTF">2013-01-21T11:52:24Z</dcterms:created>
  <dcterms:modified xsi:type="dcterms:W3CDTF">2015-05-29T11:19:35Z</dcterms:modified>
  <cp:category/>
  <cp:version/>
  <cp:contentType/>
  <cp:contentStatus/>
</cp:coreProperties>
</file>