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15480" windowHeight="8190" activeTab="1"/>
  </bookViews>
  <sheets>
    <sheet name="semestr I-IV" sheetId="1" r:id="rId1"/>
    <sheet name="Bloki specjalizacyjne" sheetId="2" r:id="rId2"/>
  </sheets>
  <definedNames/>
  <calcPr fullCalcOnLoad="1"/>
</workbook>
</file>

<file path=xl/sharedStrings.xml><?xml version="1.0" encoding="utf-8"?>
<sst xmlns="http://schemas.openxmlformats.org/spreadsheetml/2006/main" count="223" uniqueCount="120">
  <si>
    <t>WYDZIAŁ INŻYNIERII PRODUKCJI</t>
  </si>
  <si>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</si>
  <si>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</si>
  <si>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</si>
  <si>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</si>
  <si>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</si>
  <si>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</si>
  <si>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</si>
  <si>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</si>
  <si>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</si>
  <si>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</si>
  <si>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wsp ECTS (25h)</t>
  </si>
  <si>
    <t>Fakultet tak/nie</t>
  </si>
  <si>
    <t>Lab</t>
  </si>
  <si>
    <t>ECTS kont</t>
  </si>
  <si>
    <t>ECTS niekont</t>
  </si>
  <si>
    <t xml:space="preserve">SEMESTR I </t>
  </si>
  <si>
    <t>Język obcy 1</t>
  </si>
  <si>
    <t>z</t>
  </si>
  <si>
    <t>Wychowanie fizyczne 1</t>
  </si>
  <si>
    <t>Matematyka 1</t>
  </si>
  <si>
    <t>Chemia</t>
  </si>
  <si>
    <t>e</t>
  </si>
  <si>
    <t>Fizyka</t>
  </si>
  <si>
    <t>Projektowanie inżynierskie cad 1</t>
  </si>
  <si>
    <t>Technologia informacyjna</t>
  </si>
  <si>
    <t>Inżynieria materiałowa</t>
  </si>
  <si>
    <t xml:space="preserve">Σ   </t>
  </si>
  <si>
    <t>SEMESTR II</t>
  </si>
  <si>
    <t>Język obcy 2</t>
  </si>
  <si>
    <t>Wychowanie fizyczne 2</t>
  </si>
  <si>
    <t>Matematyka 2</t>
  </si>
  <si>
    <t>Projektowanie inżynierskie cad 2</t>
  </si>
  <si>
    <t>Ekonomia/zarządzanie</t>
  </si>
  <si>
    <t xml:space="preserve">Elektrotechnika </t>
  </si>
  <si>
    <t>Informatyka</t>
  </si>
  <si>
    <t>Analiza ryzyka</t>
  </si>
  <si>
    <t>Ergonomia i fizjologia w bezpieczeństwie pracy</t>
  </si>
  <si>
    <t>Mechanika i wytrzymałość materiałów 1</t>
  </si>
  <si>
    <t>SEMESTR III</t>
  </si>
  <si>
    <t>Język obcy 3</t>
  </si>
  <si>
    <t>Mechanika i wytrzymałość materiałów 2</t>
  </si>
  <si>
    <t>Prawo krajowe i międzynarodowe</t>
  </si>
  <si>
    <t>Termodynamika</t>
  </si>
  <si>
    <t>Mechanika płynów</t>
  </si>
  <si>
    <t>Metody ilościowe i jakościowe oceny ryzyka</t>
  </si>
  <si>
    <t>Techniczne systemy zabezpieczeń</t>
  </si>
  <si>
    <t>Monitorowanie zagrożeń bezpieczeństwa</t>
  </si>
  <si>
    <t>Kontrola i audyt</t>
  </si>
  <si>
    <t>Bezpieczeństwo informacji</t>
  </si>
  <si>
    <t>Skutki zagrożeń 1</t>
  </si>
  <si>
    <t>SEMESTR IV</t>
  </si>
  <si>
    <t>Język obcy 4</t>
  </si>
  <si>
    <t>Skutki zagrożeń 2</t>
  </si>
  <si>
    <t xml:space="preserve">Logistyka w bezpieczeństwie </t>
  </si>
  <si>
    <t>Środki bezpieczeństwa i ochrony</t>
  </si>
  <si>
    <t>Automatyka</t>
  </si>
  <si>
    <t>Konstrukcje maszyn</t>
  </si>
  <si>
    <t>Bezpieczeństwo techniczne</t>
  </si>
  <si>
    <t>Jakość systemów</t>
  </si>
  <si>
    <t>Ogółem godzin w semestrach 1 - 4</t>
  </si>
  <si>
    <t>Udział procentowy [%]</t>
  </si>
  <si>
    <t>SEMESTR V</t>
  </si>
  <si>
    <t>Język obcy 5</t>
  </si>
  <si>
    <t>Bezpieczeństwo układów dynamicznych</t>
  </si>
  <si>
    <t xml:space="preserve">Zagrożenia biologiczne i ekologiczne </t>
  </si>
  <si>
    <t>Projektowanie układów sterowania</t>
  </si>
  <si>
    <t>Przedsiębiorczość i ochrona własności intelektualnej</t>
  </si>
  <si>
    <t>Diagnostyka i bezpieczeństwo procesów 1</t>
  </si>
  <si>
    <t>Bezpieczeństwo w eksploatacji maszyn 1</t>
  </si>
  <si>
    <t>Przedmiot do wyboru 1 - blok a</t>
  </si>
  <si>
    <t>Przedmiot do wyboru 2 - blok a</t>
  </si>
  <si>
    <t>SEMESTR VI</t>
  </si>
  <si>
    <t>Diagnostyka i bezpieczeństwo procesów 2</t>
  </si>
  <si>
    <t>Kierowanie i techniki operacyjne</t>
  </si>
  <si>
    <t>Bezpieczeństwo w eksploatacji maszyn 2</t>
  </si>
  <si>
    <t>Przedmiot do wyboru 1 - blok b</t>
  </si>
  <si>
    <t>Przedmiot do wyboru 2 - blok b</t>
  </si>
  <si>
    <t>Przedmiot do wyboru 3 - blok b</t>
  </si>
  <si>
    <t>Przedmiot do wyboru 4 - blok b</t>
  </si>
  <si>
    <t>Praktyki zawodowe 6 tygodni</t>
  </si>
  <si>
    <t>SEMESTR VII</t>
  </si>
  <si>
    <t>Przedmiot do wyboru 1 - blok c</t>
  </si>
  <si>
    <t>Przedmiot do wyboru 2 - blok c</t>
  </si>
  <si>
    <t>Przedmiot do wyboru 3 - blok c</t>
  </si>
  <si>
    <t>Ogółem godzin w semestrach 5-7</t>
  </si>
  <si>
    <t>Ogółem godzin w semestrach 1-7</t>
  </si>
  <si>
    <t>Udział procentowy w całości godzin</t>
  </si>
  <si>
    <t>Nazwa przdmiotu do wyboru</t>
  </si>
  <si>
    <t>Wykładów 
tygodniowo</t>
  </si>
  <si>
    <t>Ćwiczeń 
tygodniowo</t>
  </si>
  <si>
    <t xml:space="preserve">SEMESTR V - BLOK A </t>
  </si>
  <si>
    <t>Bezpieczeństwo i higiena pracy</t>
  </si>
  <si>
    <t>Ryzyko zawodowe</t>
  </si>
  <si>
    <t>Zagrożenia biologiczne w środowisku pracy</t>
  </si>
  <si>
    <t xml:space="preserve">SEMESTR VI - BLOK B </t>
  </si>
  <si>
    <t>Bezpieczeństwo energetyczne, gazowe i cieplne</t>
  </si>
  <si>
    <t xml:space="preserve">Inżynieria bezpieczeństwa systemow gospodarki wodnej </t>
  </si>
  <si>
    <t>Niezawodność systemów gospodarki wodno-ściekowej</t>
  </si>
  <si>
    <t>Zarządzanie bezpieczeństwem w gospodarce odpadami</t>
  </si>
  <si>
    <t>Zarządzanie środowiskiem</t>
  </si>
  <si>
    <t>Bezpieczeństwo systemów informatycznych</t>
  </si>
  <si>
    <t xml:space="preserve">SEMESTR VII - BLOK C </t>
  </si>
  <si>
    <t>Bezpieczeństwo produkcji pasz</t>
  </si>
  <si>
    <t>Podstawy toksykologii żywnosci</t>
  </si>
  <si>
    <t>Zarządzanie jakością i bezpieczeństwem żywności</t>
  </si>
  <si>
    <t>Metodologia studiów</t>
  </si>
  <si>
    <t>Bezpieczeństwo eksploatacji urzadzeń ogrodniczych i leśnych oraz stosowania środków ochrony roślin</t>
  </si>
  <si>
    <t>Bezpieczeństwo w transporcie</t>
  </si>
  <si>
    <t>Bezpieczeństwo przetw. surowców poch. roślinnego</t>
  </si>
  <si>
    <t>Bezpieczeństwo przetw. surowców poch. zwierzęcego</t>
  </si>
  <si>
    <t>Praca dyplomowa i egzamin dyplomowy</t>
  </si>
  <si>
    <t>Modelowanie zagrożeń</t>
  </si>
  <si>
    <t>Filizofia/Socjologia</t>
  </si>
  <si>
    <t xml:space="preserve">Kierunek Inżynieria Bezpieczeństwa, studia stacjonarne pierwszego stopnia.
              Rok akademicki 2012/2013, zatwierdzony uchwałą Rady Wydziału dn. 21.05.2012, obowiązuje w semestrze I-VII </t>
  </si>
  <si>
    <t>Kierunek Inżynieria Bezpieczeństwa, studia stacjonarne pierwszego stopnia.
 Rok akademicki 2012/2013, zatwierdzony uchwałą Rady Wydziału dn. 21.05.2012, obowiązuje w semestrze I-VII</t>
  </si>
  <si>
    <t>Seminarium dyplomowe 1</t>
  </si>
  <si>
    <t>Seminarium dyplomowe 2</t>
  </si>
  <si>
    <t>Bezpieczeństwo chemiczne</t>
  </si>
  <si>
    <t>Bezpieczeństwo środków transportu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</si>
</sst>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9"/>
      <color indexed="57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indexed="57"/>
      <name val="Arial Narrow"/>
      <family val="2"/>
    </font>
    <font>
      <sz val="9"/>
      <color indexed="8"/>
      <name val="Arial Narrow"/>
      <family val="2"/>
    </font>
    <font>
      <b/>
      <sz val="9"/>
      <color indexed="12"/>
      <name val="Arial Narrow"/>
      <family val="2"/>
    </font>
    <font>
      <sz val="10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9"/>
      <color indexed="12"/>
      <name val="Arial Narrow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9"/>
      <color indexed="57"/>
      <name val="Arial"/>
      <family val="2"/>
    </font>
    <font>
      <sz val="10"/>
      <color indexed="57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5" fillId="27" borderId="1" applyNumberFormat="0" applyAlignment="0" applyProtection="0"/>
    <xf numFmtId="9" fontId="0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7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52" applyFont="1" applyAlignment="1">
      <alignment horizontal="left"/>
      <protection/>
    </xf>
    <xf numFmtId="1" fontId="3" fillId="0" borderId="0" xfId="52" applyNumberFormat="1" applyFont="1">
      <alignment/>
      <protection/>
    </xf>
    <xf numFmtId="0" fontId="2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>
      <alignment/>
      <protection/>
    </xf>
    <xf numFmtId="0" fontId="0" fillId="0" borderId="0" xfId="52" applyAlignment="1">
      <alignment horizontal="center"/>
      <protection/>
    </xf>
    <xf numFmtId="0" fontId="2" fillId="0" borderId="0" xfId="52" applyFont="1" applyBorder="1" applyAlignment="1">
      <alignment horizontal="center"/>
      <protection/>
    </xf>
    <xf numFmtId="0" fontId="6" fillId="33" borderId="11" xfId="52" applyFont="1" applyFill="1" applyBorder="1" applyAlignment="1">
      <alignment vertical="center"/>
      <protection/>
    </xf>
    <xf numFmtId="1" fontId="6" fillId="33" borderId="11" xfId="52" applyNumberFormat="1" applyFont="1" applyFill="1" applyBorder="1" applyAlignment="1">
      <alignment horizontal="center" vertical="center" wrapText="1"/>
      <protection/>
    </xf>
    <xf numFmtId="164" fontId="6" fillId="33" borderId="11" xfId="63" applyFont="1" applyFill="1" applyBorder="1" applyAlignment="1" applyProtection="1">
      <alignment horizontal="center" vertical="center" textRotation="90" wrapText="1"/>
      <protection/>
    </xf>
    <xf numFmtId="164" fontId="6" fillId="33" borderId="11" xfId="63" applyFont="1" applyFill="1" applyBorder="1" applyAlignment="1" applyProtection="1">
      <alignment horizontal="center" vertical="center" textRotation="90"/>
      <protection/>
    </xf>
    <xf numFmtId="49" fontId="6" fillId="33" borderId="11" xfId="63" applyNumberFormat="1" applyFont="1" applyFill="1" applyBorder="1" applyAlignment="1" applyProtection="1">
      <alignment horizontal="center" vertical="center" textRotation="90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center" textRotation="90"/>
      <protection/>
    </xf>
    <xf numFmtId="0" fontId="9" fillId="0" borderId="0" xfId="52" applyFont="1">
      <alignment/>
      <protection/>
    </xf>
    <xf numFmtId="0" fontId="9" fillId="0" borderId="0" xfId="52" applyFont="1" applyAlignment="1">
      <alignment horizontal="center" wrapText="1"/>
      <protection/>
    </xf>
    <xf numFmtId="0" fontId="10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/>
    </xf>
    <xf numFmtId="0" fontId="11" fillId="0" borderId="13" xfId="52" applyFont="1" applyFill="1" applyBorder="1" applyAlignment="1">
      <alignment horizontal="center" vertical="center"/>
      <protection/>
    </xf>
    <xf numFmtId="1" fontId="11" fillId="0" borderId="13" xfId="52" applyNumberFormat="1" applyFont="1" applyFill="1" applyBorder="1" applyAlignment="1">
      <alignment horizontal="center" vertical="center"/>
      <protection/>
    </xf>
    <xf numFmtId="0" fontId="10" fillId="0" borderId="14" xfId="0" applyFont="1" applyBorder="1" applyAlignment="1">
      <alignment horizontal="center"/>
    </xf>
    <xf numFmtId="1" fontId="10" fillId="0" borderId="13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12" fillId="0" borderId="0" xfId="52" applyFont="1" applyFill="1" applyAlignment="1">
      <alignment horizontal="center"/>
      <protection/>
    </xf>
    <xf numFmtId="9" fontId="12" fillId="0" borderId="0" xfId="52" applyNumberFormat="1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9" fillId="0" borderId="0" xfId="52" applyFont="1" applyFill="1">
      <alignment/>
      <protection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1" fontId="11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3" fillId="0" borderId="0" xfId="52" applyFont="1" applyFill="1">
      <alignment/>
      <protection/>
    </xf>
    <xf numFmtId="0" fontId="14" fillId="0" borderId="0" xfId="52" applyFont="1" applyFill="1" applyAlignment="1">
      <alignment horizontal="center"/>
      <protection/>
    </xf>
    <xf numFmtId="0" fontId="11" fillId="0" borderId="13" xfId="0" applyFont="1" applyFill="1" applyBorder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5" fillId="0" borderId="0" xfId="52" applyFont="1" applyFill="1">
      <alignment/>
      <protection/>
    </xf>
    <xf numFmtId="0" fontId="10" fillId="0" borderId="13" xfId="52" applyFont="1" applyFill="1" applyBorder="1" applyAlignment="1">
      <alignment horizontal="center" vertical="center"/>
      <protection/>
    </xf>
    <xf numFmtId="1" fontId="16" fillId="0" borderId="13" xfId="52" applyNumberFormat="1" applyFont="1" applyFill="1" applyBorder="1" applyAlignment="1">
      <alignment horizontal="center" vertical="center"/>
      <protection/>
    </xf>
    <xf numFmtId="0" fontId="10" fillId="0" borderId="13" xfId="0" applyFont="1" applyFill="1" applyBorder="1" applyAlignment="1">
      <alignment/>
    </xf>
    <xf numFmtId="0" fontId="10" fillId="0" borderId="16" xfId="0" applyFont="1" applyBorder="1" applyAlignment="1">
      <alignment horizontal="center"/>
    </xf>
    <xf numFmtId="0" fontId="13" fillId="33" borderId="13" xfId="52" applyFont="1" applyFill="1" applyBorder="1" applyAlignment="1">
      <alignment horizontal="right" vertical="center"/>
      <protection/>
    </xf>
    <xf numFmtId="1" fontId="17" fillId="33" borderId="13" xfId="52" applyNumberFormat="1" applyFont="1" applyFill="1" applyBorder="1" applyAlignment="1">
      <alignment horizontal="center" vertical="center"/>
      <protection/>
    </xf>
    <xf numFmtId="0" fontId="18" fillId="33" borderId="13" xfId="52" applyFont="1" applyFill="1" applyBorder="1" applyAlignment="1">
      <alignment horizontal="center" vertical="center"/>
      <protection/>
    </xf>
    <xf numFmtId="1" fontId="18" fillId="33" borderId="13" xfId="52" applyNumberFormat="1" applyFont="1" applyFill="1" applyBorder="1" applyAlignment="1">
      <alignment horizontal="center" vertical="center"/>
      <protection/>
    </xf>
    <xf numFmtId="1" fontId="10" fillId="33" borderId="13" xfId="52" applyNumberFormat="1" applyFont="1" applyFill="1" applyBorder="1" applyAlignment="1">
      <alignment horizontal="center" vertical="center"/>
      <protection/>
    </xf>
    <xf numFmtId="1" fontId="19" fillId="33" borderId="12" xfId="52" applyNumberFormat="1" applyFont="1" applyFill="1" applyBorder="1" applyAlignment="1">
      <alignment horizontal="center" vertical="center"/>
      <protection/>
    </xf>
    <xf numFmtId="0" fontId="20" fillId="0" borderId="0" xfId="52" applyFont="1" applyFill="1" applyAlignment="1">
      <alignment horizontal="center"/>
      <protection/>
    </xf>
    <xf numFmtId="0" fontId="13" fillId="0" borderId="17" xfId="52" applyFont="1" applyFill="1" applyBorder="1" applyAlignment="1">
      <alignment vertical="center"/>
      <protection/>
    </xf>
    <xf numFmtId="0" fontId="13" fillId="0" borderId="18" xfId="52" applyFont="1" applyFill="1" applyBorder="1" applyAlignment="1">
      <alignment vertical="center"/>
      <protection/>
    </xf>
    <xf numFmtId="0" fontId="13" fillId="0" borderId="19" xfId="52" applyFont="1" applyFill="1" applyBorder="1" applyAlignment="1">
      <alignment vertical="center"/>
      <protection/>
    </xf>
    <xf numFmtId="1" fontId="19" fillId="0" borderId="12" xfId="52" applyNumberFormat="1" applyFont="1" applyFill="1" applyBorder="1" applyAlignment="1">
      <alignment horizontal="center" vertical="center"/>
      <protection/>
    </xf>
    <xf numFmtId="0" fontId="10" fillId="0" borderId="20" xfId="0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11" fillId="0" borderId="13" xfId="52" applyNumberFormat="1" applyFont="1" applyFill="1" applyBorder="1" applyAlignment="1">
      <alignment horizontal="center" vertical="center"/>
      <protection/>
    </xf>
    <xf numFmtId="0" fontId="11" fillId="0" borderId="20" xfId="0" applyFont="1" applyBorder="1" applyAlignment="1">
      <alignment/>
    </xf>
    <xf numFmtId="0" fontId="21" fillId="0" borderId="0" xfId="52" applyFont="1" applyFill="1">
      <alignment/>
      <protection/>
    </xf>
    <xf numFmtId="0" fontId="10" fillId="0" borderId="13" xfId="52" applyNumberFormat="1" applyFont="1" applyFill="1" applyBorder="1" applyAlignment="1">
      <alignment horizontal="center" vertical="center"/>
      <protection/>
    </xf>
    <xf numFmtId="0" fontId="10" fillId="0" borderId="20" xfId="0" applyFont="1" applyFill="1" applyBorder="1" applyAlignment="1">
      <alignment/>
    </xf>
    <xf numFmtId="9" fontId="14" fillId="0" borderId="0" xfId="52" applyNumberFormat="1" applyFont="1" applyFill="1">
      <alignment/>
      <protection/>
    </xf>
    <xf numFmtId="0" fontId="13" fillId="33" borderId="21" xfId="52" applyFont="1" applyFill="1" applyBorder="1" applyAlignment="1">
      <alignment horizontal="right" vertical="center"/>
      <protection/>
    </xf>
    <xf numFmtId="0" fontId="7" fillId="33" borderId="12" xfId="52" applyFont="1" applyFill="1" applyBorder="1" applyAlignment="1">
      <alignment horizontal="center" vertical="center"/>
      <protection/>
    </xf>
    <xf numFmtId="0" fontId="13" fillId="0" borderId="22" xfId="52" applyFont="1" applyFill="1" applyBorder="1" applyAlignment="1">
      <alignment vertical="center"/>
      <protection/>
    </xf>
    <xf numFmtId="0" fontId="13" fillId="0" borderId="23" xfId="52" applyFont="1" applyFill="1" applyBorder="1" applyAlignment="1">
      <alignment vertical="center"/>
      <protection/>
    </xf>
    <xf numFmtId="0" fontId="13" fillId="0" borderId="12" xfId="52" applyFont="1" applyFill="1" applyBorder="1" applyAlignment="1">
      <alignment vertical="center"/>
      <protection/>
    </xf>
    <xf numFmtId="1" fontId="10" fillId="0" borderId="13" xfId="0" applyNumberFormat="1" applyFont="1" applyBorder="1" applyAlignment="1">
      <alignment horizontal="center"/>
    </xf>
    <xf numFmtId="1" fontId="22" fillId="0" borderId="13" xfId="52" applyNumberFormat="1" applyFont="1" applyFill="1" applyBorder="1" applyAlignment="1">
      <alignment horizontal="center" vertical="center"/>
      <protection/>
    </xf>
    <xf numFmtId="1" fontId="17" fillId="0" borderId="13" xfId="52" applyNumberFormat="1" applyFont="1" applyFill="1" applyBorder="1" applyAlignment="1">
      <alignment horizontal="center" vertical="center"/>
      <protection/>
    </xf>
    <xf numFmtId="0" fontId="23" fillId="33" borderId="13" xfId="52" applyFont="1" applyFill="1" applyBorder="1" applyAlignment="1">
      <alignment vertical="center"/>
      <protection/>
    </xf>
    <xf numFmtId="1" fontId="17" fillId="0" borderId="13" xfId="52" applyNumberFormat="1" applyFont="1" applyFill="1" applyBorder="1" applyAlignment="1">
      <alignment horizontal="center"/>
      <protection/>
    </xf>
    <xf numFmtId="1" fontId="17" fillId="33" borderId="13" xfId="52" applyNumberFormat="1" applyFont="1" applyFill="1" applyBorder="1" applyAlignment="1">
      <alignment horizontal="center" vertical="center" textRotation="90"/>
      <protection/>
    </xf>
    <xf numFmtId="1" fontId="24" fillId="0" borderId="0" xfId="52" applyNumberFormat="1" applyFont="1" applyFill="1" applyBorder="1" applyAlignment="1">
      <alignment horizontal="center" vertical="center"/>
      <protection/>
    </xf>
    <xf numFmtId="1" fontId="24" fillId="0" borderId="19" xfId="52" applyNumberFormat="1" applyFont="1" applyFill="1" applyBorder="1" applyAlignment="1">
      <alignment horizontal="center" vertical="center"/>
      <protection/>
    </xf>
    <xf numFmtId="0" fontId="7" fillId="0" borderId="12" xfId="52" applyFont="1" applyFill="1" applyBorder="1" applyAlignment="1">
      <alignment horizontal="center"/>
      <protection/>
    </xf>
    <xf numFmtId="1" fontId="5" fillId="0" borderId="13" xfId="52" applyNumberFormat="1" applyFont="1" applyFill="1" applyBorder="1" applyAlignment="1">
      <alignment horizontal="left" vertical="center"/>
      <protection/>
    </xf>
    <xf numFmtId="1" fontId="25" fillId="0" borderId="0" xfId="52" applyNumberFormat="1" applyFont="1" applyFill="1" applyAlignment="1">
      <alignment vertical="center"/>
      <protection/>
    </xf>
    <xf numFmtId="1" fontId="26" fillId="0" borderId="13" xfId="52" applyNumberFormat="1" applyFont="1" applyFill="1" applyBorder="1" applyAlignment="1">
      <alignment horizontal="center" vertical="center"/>
      <protection/>
    </xf>
    <xf numFmtId="1" fontId="15" fillId="0" borderId="13" xfId="52" applyNumberFormat="1" applyFont="1" applyBorder="1" applyAlignment="1">
      <alignment horizontal="center" vertical="center"/>
      <protection/>
    </xf>
    <xf numFmtId="165" fontId="17" fillId="0" borderId="13" xfId="52" applyNumberFormat="1" applyFont="1" applyFill="1" applyBorder="1" applyAlignment="1">
      <alignment horizontal="center" vertical="center"/>
      <protection/>
    </xf>
    <xf numFmtId="0" fontId="27" fillId="0" borderId="0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 applyFill="1" applyAlignment="1">
      <alignment vertical="center"/>
      <protection/>
    </xf>
    <xf numFmtId="0" fontId="28" fillId="0" borderId="0" xfId="52" applyFont="1" applyBorder="1" applyAlignment="1">
      <alignment/>
      <protection/>
    </xf>
    <xf numFmtId="1" fontId="25" fillId="0" borderId="0" xfId="52" applyNumberFormat="1" applyFont="1" applyFill="1">
      <alignment/>
      <protection/>
    </xf>
    <xf numFmtId="1" fontId="29" fillId="0" borderId="0" xfId="52" applyNumberFormat="1" applyFont="1" applyFill="1" applyBorder="1" applyAlignment="1">
      <alignment horizontal="center"/>
      <protection/>
    </xf>
    <xf numFmtId="1" fontId="30" fillId="0" borderId="0" xfId="52" applyNumberFormat="1" applyFont="1" applyFill="1" applyBorder="1" applyAlignment="1">
      <alignment horizontal="center"/>
      <protection/>
    </xf>
    <xf numFmtId="1" fontId="31" fillId="0" borderId="0" xfId="52" applyNumberFormat="1" applyFont="1" applyFill="1" applyBorder="1" applyAlignment="1">
      <alignment horizontal="center"/>
      <protection/>
    </xf>
    <xf numFmtId="9" fontId="32" fillId="0" borderId="0" xfId="52" applyNumberFormat="1" applyFont="1" applyFill="1" applyBorder="1" applyAlignment="1">
      <alignment horizontal="center"/>
      <protection/>
    </xf>
    <xf numFmtId="1" fontId="32" fillId="0" borderId="0" xfId="52" applyNumberFormat="1" applyFont="1" applyFill="1" applyBorder="1" applyAlignment="1">
      <alignment horizontal="center"/>
      <protection/>
    </xf>
    <xf numFmtId="165" fontId="29" fillId="0" borderId="0" xfId="52" applyNumberFormat="1" applyFont="1" applyFill="1" applyBorder="1" applyAlignment="1">
      <alignment horizontal="center"/>
      <protection/>
    </xf>
    <xf numFmtId="0" fontId="33" fillId="0" borderId="0" xfId="52" applyFont="1" applyBorder="1" applyAlignment="1">
      <alignment horizontal="center"/>
      <protection/>
    </xf>
    <xf numFmtId="0" fontId="7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>
      <alignment/>
      <protection/>
    </xf>
    <xf numFmtId="0" fontId="28" fillId="0" borderId="0" xfId="52" applyFont="1" applyBorder="1" applyAlignment="1">
      <alignment horizontal="right"/>
      <protection/>
    </xf>
    <xf numFmtId="0" fontId="6" fillId="33" borderId="15" xfId="52" applyFont="1" applyFill="1" applyBorder="1" applyAlignment="1">
      <alignment vertical="center"/>
      <protection/>
    </xf>
    <xf numFmtId="1" fontId="6" fillId="33" borderId="13" xfId="52" applyNumberFormat="1" applyFont="1" applyFill="1" applyBorder="1" applyAlignment="1">
      <alignment horizontal="center" vertical="center" wrapText="1"/>
      <protection/>
    </xf>
    <xf numFmtId="164" fontId="6" fillId="33" borderId="15" xfId="63" applyFont="1" applyFill="1" applyBorder="1" applyAlignment="1" applyProtection="1">
      <alignment horizontal="center" vertical="center" textRotation="90" wrapText="1"/>
      <protection/>
    </xf>
    <xf numFmtId="164" fontId="6" fillId="33" borderId="15" xfId="63" applyFont="1" applyFill="1" applyBorder="1" applyAlignment="1" applyProtection="1">
      <alignment horizontal="center" vertical="center" textRotation="90"/>
      <protection/>
    </xf>
    <xf numFmtId="49" fontId="6" fillId="33" borderId="13" xfId="63" applyNumberFormat="1" applyFont="1" applyFill="1" applyBorder="1" applyAlignment="1" applyProtection="1">
      <alignment horizontal="center" vertical="center" textRotation="90" wrapText="1"/>
      <protection/>
    </xf>
    <xf numFmtId="164" fontId="6" fillId="33" borderId="13" xfId="63" applyFont="1" applyFill="1" applyBorder="1" applyAlignment="1" applyProtection="1">
      <alignment horizontal="center" vertical="center" textRotation="90" wrapText="1"/>
      <protection/>
    </xf>
    <xf numFmtId="0" fontId="34" fillId="0" borderId="0" xfId="52" applyFont="1" applyFill="1" applyAlignment="1">
      <alignment horizontal="center"/>
      <protection/>
    </xf>
    <xf numFmtId="0" fontId="28" fillId="0" borderId="0" xfId="52" applyFont="1" applyFill="1" applyAlignment="1">
      <alignment horizontal="center"/>
      <protection/>
    </xf>
    <xf numFmtId="0" fontId="28" fillId="0" borderId="0" xfId="52" applyFont="1" applyFill="1">
      <alignment/>
      <protection/>
    </xf>
    <xf numFmtId="0" fontId="35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>
      <alignment/>
      <protection/>
    </xf>
    <xf numFmtId="1" fontId="11" fillId="0" borderId="15" xfId="52" applyNumberFormat="1" applyFont="1" applyFill="1" applyBorder="1" applyAlignment="1">
      <alignment horizontal="center" vertical="center"/>
      <protection/>
    </xf>
    <xf numFmtId="1" fontId="10" fillId="0" borderId="15" xfId="52" applyNumberFormat="1" applyFont="1" applyFill="1" applyBorder="1" applyAlignment="1">
      <alignment horizontal="center" vertical="center"/>
      <protection/>
    </xf>
    <xf numFmtId="1" fontId="18" fillId="33" borderId="17" xfId="52" applyNumberFormat="1" applyFont="1" applyFill="1" applyBorder="1" applyAlignment="1">
      <alignment horizontal="center" vertical="center"/>
      <protection/>
    </xf>
    <xf numFmtId="1" fontId="18" fillId="33" borderId="20" xfId="52" applyNumberFormat="1" applyFont="1" applyFill="1" applyBorder="1" applyAlignment="1">
      <alignment horizontal="center" vertical="center"/>
      <protection/>
    </xf>
    <xf numFmtId="1" fontId="10" fillId="0" borderId="20" xfId="52" applyNumberFormat="1" applyFont="1" applyFill="1" applyBorder="1" applyAlignment="1">
      <alignment horizontal="center" vertical="center"/>
      <protection/>
    </xf>
    <xf numFmtId="0" fontId="13" fillId="33" borderId="13" xfId="52" applyFont="1" applyFill="1" applyBorder="1" applyAlignment="1">
      <alignment horizontal="left" vertical="center"/>
      <protection/>
    </xf>
    <xf numFmtId="1" fontId="18" fillId="0" borderId="0" xfId="52" applyNumberFormat="1" applyFont="1" applyFill="1" applyBorder="1" applyAlignment="1">
      <alignment horizontal="center" vertical="center"/>
      <protection/>
    </xf>
    <xf numFmtId="1" fontId="10" fillId="0" borderId="0" xfId="52" applyNumberFormat="1" applyFont="1" applyFill="1" applyBorder="1" applyAlignment="1">
      <alignment horizontal="center" vertical="center"/>
      <protection/>
    </xf>
    <xf numFmtId="0" fontId="9" fillId="33" borderId="13" xfId="52" applyFont="1" applyFill="1" applyBorder="1" applyAlignment="1">
      <alignment vertical="center"/>
      <protection/>
    </xf>
    <xf numFmtId="1" fontId="9" fillId="0" borderId="13" xfId="52" applyNumberFormat="1" applyFont="1" applyFill="1" applyBorder="1" applyAlignment="1">
      <alignment horizontal="left" vertical="center"/>
      <protection/>
    </xf>
    <xf numFmtId="1" fontId="36" fillId="0" borderId="13" xfId="52" applyNumberFormat="1" applyFont="1" applyFill="1" applyBorder="1" applyAlignment="1">
      <alignment horizontal="center" vertical="center"/>
      <protection/>
    </xf>
    <xf numFmtId="0" fontId="1" fillId="0" borderId="0" xfId="44">
      <alignment/>
      <protection/>
    </xf>
    <xf numFmtId="0" fontId="3" fillId="0" borderId="0" xfId="52" applyFont="1">
      <alignment/>
      <protection/>
    </xf>
    <xf numFmtId="0" fontId="6" fillId="33" borderId="13" xfId="52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9" fillId="0" borderId="13" xfId="52" applyFont="1" applyFill="1" applyBorder="1" applyAlignment="1">
      <alignment horizontal="left" vertical="center"/>
      <protection/>
    </xf>
    <xf numFmtId="0" fontId="13" fillId="0" borderId="13" xfId="52" applyFont="1" applyFill="1" applyBorder="1" applyAlignment="1">
      <alignment horizontal="left" vertical="center"/>
      <protection/>
    </xf>
    <xf numFmtId="0" fontId="5" fillId="0" borderId="0" xfId="52" applyFont="1" applyBorder="1" applyAlignment="1">
      <alignment horizontal="center"/>
      <protection/>
    </xf>
    <xf numFmtId="1" fontId="5" fillId="0" borderId="0" xfId="52" applyNumberFormat="1" applyFont="1" applyBorder="1" applyAlignment="1">
      <alignment horizontal="center" vertical="center" wrapText="1"/>
      <protection/>
    </xf>
    <xf numFmtId="0" fontId="9" fillId="0" borderId="24" xfId="52" applyFont="1" applyFill="1" applyBorder="1" applyAlignment="1">
      <alignment horizontal="left" vertical="center"/>
      <protection/>
    </xf>
    <xf numFmtId="0" fontId="33" fillId="0" borderId="0" xfId="52" applyFont="1" applyBorder="1" applyAlignment="1">
      <alignment horizontal="center"/>
      <protection/>
    </xf>
    <xf numFmtId="0" fontId="10" fillId="0" borderId="13" xfId="52" applyFont="1" applyFill="1" applyBorder="1" applyAlignment="1">
      <alignment horizontal="left" vertical="center"/>
      <protection/>
    </xf>
    <xf numFmtId="0" fontId="10" fillId="0" borderId="13" xfId="52" applyFont="1" applyFill="1" applyBorder="1" applyAlignment="1">
      <alignment horizontal="left" vertical="center" wrapText="1"/>
      <protection/>
    </xf>
    <xf numFmtId="0" fontId="11" fillId="0" borderId="13" xfId="52" applyFont="1" applyFill="1" applyBorder="1" applyAlignment="1">
      <alignment horizontal="left" vertical="center"/>
      <protection/>
    </xf>
    <xf numFmtId="0" fontId="11" fillId="0" borderId="13" xfId="52" applyFont="1" applyFill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6" fillId="33" borderId="13" xfId="52" applyFont="1" applyFill="1" applyBorder="1" applyAlignment="1">
      <alignment horizontal="center" vertical="center"/>
      <protection/>
    </xf>
    <xf numFmtId="0" fontId="6" fillId="0" borderId="13" xfId="52" applyFont="1" applyFill="1" applyBorder="1" applyAlignment="1">
      <alignment horizontal="left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Walutowy 2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zoomScale="120" zoomScaleNormal="120" zoomScalePageLayoutView="0" workbookViewId="0" topLeftCell="A115">
      <selection activeCell="A86" sqref="A86"/>
    </sheetView>
  </sheetViews>
  <sheetFormatPr defaultColWidth="13.00390625" defaultRowHeight="12.75"/>
  <cols>
    <col min="1" max="1" width="40.7109375" style="1" customWidth="1"/>
    <col min="2" max="2" width="6.28125" style="2" customWidth="1"/>
    <col min="3" max="9" width="6.28125" style="3" customWidth="1"/>
    <col min="10" max="10" width="6.28125" style="4" customWidth="1"/>
    <col min="11" max="11" width="0" style="5" hidden="1" customWidth="1"/>
    <col min="12" max="13" width="0" style="6" hidden="1" customWidth="1"/>
    <col min="14" max="14" width="0" style="7" hidden="1" customWidth="1"/>
    <col min="15" max="16" width="0" style="8" hidden="1" customWidth="1"/>
    <col min="17" max="16384" width="13.00390625" style="7" customWidth="1"/>
  </cols>
  <sheetData>
    <row r="1" spans="1:10" ht="12.75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51" customHeight="1">
      <c r="A2" s="130" t="s">
        <v>114</v>
      </c>
      <c r="B2" s="130"/>
      <c r="C2" s="130"/>
      <c r="D2" s="130"/>
      <c r="E2" s="130"/>
      <c r="F2" s="130"/>
      <c r="G2" s="130"/>
      <c r="H2" s="130"/>
      <c r="I2" s="130"/>
      <c r="J2" s="130"/>
    </row>
    <row r="3" ht="12.75">
      <c r="J3" s="9"/>
    </row>
    <row r="4" spans="1:16" s="17" customFormat="1" ht="84" customHeight="1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4" t="s">
        <v>6</v>
      </c>
      <c r="G4" s="14" t="s">
        <v>7</v>
      </c>
      <c r="H4" s="12" t="s">
        <v>8</v>
      </c>
      <c r="I4" s="13" t="s">
        <v>9</v>
      </c>
      <c r="J4" s="13" t="s">
        <v>10</v>
      </c>
      <c r="K4" s="15" t="s">
        <v>11</v>
      </c>
      <c r="L4" s="16" t="s">
        <v>12</v>
      </c>
      <c r="M4" s="16" t="s">
        <v>13</v>
      </c>
      <c r="O4" s="18" t="s">
        <v>14</v>
      </c>
      <c r="P4" s="18" t="s">
        <v>15</v>
      </c>
    </row>
    <row r="5" spans="1:16" s="17" customFormat="1" ht="12.75" customHeight="1">
      <c r="A5" s="131" t="s">
        <v>16</v>
      </c>
      <c r="B5" s="131"/>
      <c r="C5" s="131"/>
      <c r="D5" s="131"/>
      <c r="E5" s="131"/>
      <c r="F5" s="131"/>
      <c r="G5" s="131"/>
      <c r="H5" s="131"/>
      <c r="I5" s="131"/>
      <c r="J5" s="131"/>
      <c r="K5" s="15"/>
      <c r="L5" s="16"/>
      <c r="M5" s="16"/>
      <c r="O5" s="18"/>
      <c r="P5" s="18"/>
    </row>
    <row r="6" spans="1:16" s="29" customFormat="1" ht="12" customHeight="1">
      <c r="A6" s="19" t="s">
        <v>17</v>
      </c>
      <c r="B6" s="20">
        <v>2</v>
      </c>
      <c r="C6" s="21" t="s">
        <v>18</v>
      </c>
      <c r="D6" s="22">
        <f aca="true" t="shared" si="0" ref="D6:D15">SUM(E6:H6)</f>
        <v>30</v>
      </c>
      <c r="E6" s="23">
        <v>0</v>
      </c>
      <c r="F6" s="23"/>
      <c r="G6" s="23">
        <v>30</v>
      </c>
      <c r="H6" s="22"/>
      <c r="I6" s="22">
        <f aca="true" t="shared" si="1" ref="I6:I15">ROUNDUP(E6/15,0)</f>
        <v>0</v>
      </c>
      <c r="J6" s="24">
        <f aca="true" t="shared" si="2" ref="J6:J16">ROUNDUP((F6+G6+H6)/15,0)</f>
        <v>2</v>
      </c>
      <c r="K6" s="25" t="str">
        <f aca="true" t="shared" si="3" ref="K6:K14">"#REF!/25"</f>
        <v>#REF!/25</v>
      </c>
      <c r="L6" s="26">
        <v>0</v>
      </c>
      <c r="M6" s="26">
        <f aca="true" t="shared" si="4" ref="M6:M14">IF(G6&gt;0,1,0)</f>
        <v>1</v>
      </c>
      <c r="N6" s="27" t="str">
        <f>"#REF!/E5"</f>
        <v>#REF!/E5</v>
      </c>
      <c r="O6" s="28">
        <v>3</v>
      </c>
      <c r="P6" s="28" t="str">
        <f>"#REF!-P5"</f>
        <v>#REF!-P5</v>
      </c>
    </row>
    <row r="7" spans="1:16" s="29" customFormat="1" ht="12" customHeight="1">
      <c r="A7" s="19" t="s">
        <v>19</v>
      </c>
      <c r="B7" s="20">
        <v>1</v>
      </c>
      <c r="C7" s="21" t="s">
        <v>18</v>
      </c>
      <c r="D7" s="22">
        <f t="shared" si="0"/>
        <v>30</v>
      </c>
      <c r="E7" s="30">
        <v>0</v>
      </c>
      <c r="F7" s="30">
        <v>30</v>
      </c>
      <c r="G7" s="30"/>
      <c r="H7" s="22"/>
      <c r="I7" s="22">
        <f t="shared" si="1"/>
        <v>0</v>
      </c>
      <c r="J7" s="24">
        <f t="shared" si="2"/>
        <v>2</v>
      </c>
      <c r="K7" s="25"/>
      <c r="L7" s="26"/>
      <c r="M7" s="26"/>
      <c r="N7" s="27"/>
      <c r="O7" s="28"/>
      <c r="P7" s="28"/>
    </row>
    <row r="8" spans="1:16" s="29" customFormat="1" ht="12" customHeight="1">
      <c r="A8" s="19" t="s">
        <v>106</v>
      </c>
      <c r="B8" s="20">
        <v>0</v>
      </c>
      <c r="C8" s="21" t="s">
        <v>18</v>
      </c>
      <c r="D8" s="22">
        <v>5</v>
      </c>
      <c r="E8" s="30">
        <v>5</v>
      </c>
      <c r="F8" s="30"/>
      <c r="G8" s="30"/>
      <c r="H8" s="22"/>
      <c r="I8" s="22">
        <v>1</v>
      </c>
      <c r="J8" s="24"/>
      <c r="K8" s="25"/>
      <c r="L8" s="26"/>
      <c r="M8" s="26"/>
      <c r="N8" s="27"/>
      <c r="O8" s="28"/>
      <c r="P8" s="28"/>
    </row>
    <row r="9" spans="1:16" s="29" customFormat="1" ht="12" customHeight="1">
      <c r="A9" s="31" t="s">
        <v>20</v>
      </c>
      <c r="B9" s="20">
        <v>5</v>
      </c>
      <c r="C9" s="21" t="s">
        <v>18</v>
      </c>
      <c r="D9" s="22">
        <f t="shared" si="0"/>
        <v>60</v>
      </c>
      <c r="E9" s="30">
        <v>30</v>
      </c>
      <c r="F9" s="30">
        <v>30</v>
      </c>
      <c r="G9" s="30"/>
      <c r="H9" s="22"/>
      <c r="I9" s="22">
        <f t="shared" si="1"/>
        <v>2</v>
      </c>
      <c r="J9" s="24">
        <f t="shared" si="2"/>
        <v>2</v>
      </c>
      <c r="K9" s="25" t="str">
        <f t="shared" si="3"/>
        <v>#REF!/25</v>
      </c>
      <c r="L9" s="26">
        <v>0</v>
      </c>
      <c r="M9" s="26">
        <f t="shared" si="4"/>
        <v>0</v>
      </c>
      <c r="N9" s="27" t="str">
        <f>"#REF!/E7"</f>
        <v>#REF!/E7</v>
      </c>
      <c r="O9" s="28">
        <f>D9/25</f>
        <v>2.4</v>
      </c>
      <c r="P9" s="28" t="str">
        <f>"#REF!-P7"</f>
        <v>#REF!-P7</v>
      </c>
    </row>
    <row r="10" spans="1:16" s="29" customFormat="1" ht="12" customHeight="1">
      <c r="A10" s="31" t="s">
        <v>21</v>
      </c>
      <c r="B10" s="20">
        <v>5</v>
      </c>
      <c r="C10" s="21" t="s">
        <v>22</v>
      </c>
      <c r="D10" s="22">
        <f t="shared" si="0"/>
        <v>60</v>
      </c>
      <c r="E10" s="30">
        <v>30</v>
      </c>
      <c r="F10" s="30">
        <v>10</v>
      </c>
      <c r="G10" s="30">
        <v>20</v>
      </c>
      <c r="H10" s="22"/>
      <c r="I10" s="22">
        <f t="shared" si="1"/>
        <v>2</v>
      </c>
      <c r="J10" s="24">
        <f t="shared" si="2"/>
        <v>2</v>
      </c>
      <c r="K10" s="25" t="str">
        <f t="shared" si="3"/>
        <v>#REF!/25</v>
      </c>
      <c r="L10" s="26">
        <v>0</v>
      </c>
      <c r="M10" s="26">
        <f t="shared" si="4"/>
        <v>1</v>
      </c>
      <c r="N10" s="27" t="str">
        <f>"#REF!/E8"</f>
        <v>#REF!/E8</v>
      </c>
      <c r="O10" s="28">
        <v>0.6</v>
      </c>
      <c r="P10" s="28" t="str">
        <f>"#REF!-P8"</f>
        <v>#REF!-P8</v>
      </c>
    </row>
    <row r="11" spans="1:16" s="34" customFormat="1" ht="12" customHeight="1">
      <c r="A11" s="31" t="s">
        <v>23</v>
      </c>
      <c r="B11" s="32">
        <v>5</v>
      </c>
      <c r="C11" s="21" t="s">
        <v>22</v>
      </c>
      <c r="D11" s="22">
        <f t="shared" si="0"/>
        <v>60</v>
      </c>
      <c r="E11" s="30">
        <v>30</v>
      </c>
      <c r="F11" s="33">
        <v>10</v>
      </c>
      <c r="G11" s="33">
        <v>20</v>
      </c>
      <c r="H11" s="22"/>
      <c r="I11" s="22">
        <f t="shared" si="1"/>
        <v>2</v>
      </c>
      <c r="J11" s="24">
        <f t="shared" si="2"/>
        <v>2</v>
      </c>
      <c r="K11" s="25" t="str">
        <f t="shared" si="3"/>
        <v>#REF!/25</v>
      </c>
      <c r="L11" s="26">
        <v>0</v>
      </c>
      <c r="M11" s="26">
        <f t="shared" si="4"/>
        <v>1</v>
      </c>
      <c r="N11" s="27" t="str">
        <f>"#REF!/E9"</f>
        <v>#REF!/E9</v>
      </c>
      <c r="O11" s="28">
        <v>0.6</v>
      </c>
      <c r="P11" s="28" t="str">
        <f>"#REF!-P9"</f>
        <v>#REF!-P9</v>
      </c>
    </row>
    <row r="12" spans="1:16" s="29" customFormat="1" ht="12" customHeight="1">
      <c r="A12" s="31" t="s">
        <v>24</v>
      </c>
      <c r="B12" s="20">
        <v>4</v>
      </c>
      <c r="C12" s="21" t="s">
        <v>18</v>
      </c>
      <c r="D12" s="22">
        <f t="shared" si="0"/>
        <v>45</v>
      </c>
      <c r="E12" s="30">
        <v>15</v>
      </c>
      <c r="F12" s="33">
        <v>6</v>
      </c>
      <c r="G12" s="33">
        <v>24</v>
      </c>
      <c r="H12" s="22"/>
      <c r="I12" s="22">
        <f t="shared" si="1"/>
        <v>1</v>
      </c>
      <c r="J12" s="24">
        <f t="shared" si="2"/>
        <v>2</v>
      </c>
      <c r="K12" s="25" t="str">
        <f t="shared" si="3"/>
        <v>#REF!/25</v>
      </c>
      <c r="L12" s="35">
        <v>1</v>
      </c>
      <c r="M12" s="26">
        <f t="shared" si="4"/>
        <v>1</v>
      </c>
      <c r="N12" s="27" t="str">
        <f>"#REF!/E10"</f>
        <v>#REF!/E10</v>
      </c>
      <c r="O12" s="28">
        <f>D12/25</f>
        <v>1.8</v>
      </c>
      <c r="P12" s="28" t="str">
        <f>"#REF!-P10"</f>
        <v>#REF!-P10</v>
      </c>
    </row>
    <row r="13" spans="1:16" s="39" customFormat="1" ht="12" customHeight="1">
      <c r="A13" s="36" t="s">
        <v>25</v>
      </c>
      <c r="B13" s="37">
        <v>2</v>
      </c>
      <c r="C13" s="21" t="s">
        <v>18</v>
      </c>
      <c r="D13" s="22">
        <f t="shared" si="0"/>
        <v>30</v>
      </c>
      <c r="E13" s="30">
        <v>15</v>
      </c>
      <c r="F13" s="38"/>
      <c r="G13" s="38">
        <v>15</v>
      </c>
      <c r="H13" s="22"/>
      <c r="I13" s="22">
        <f t="shared" si="1"/>
        <v>1</v>
      </c>
      <c r="J13" s="24">
        <f t="shared" si="2"/>
        <v>1</v>
      </c>
      <c r="K13" s="25" t="str">
        <f t="shared" si="3"/>
        <v>#REF!/25</v>
      </c>
      <c r="L13" s="26">
        <v>0</v>
      </c>
      <c r="M13" s="26">
        <f t="shared" si="4"/>
        <v>1</v>
      </c>
      <c r="N13" s="27" t="str">
        <f>"#REF!/E11"</f>
        <v>#REF!/E11</v>
      </c>
      <c r="O13" s="28">
        <v>1</v>
      </c>
      <c r="P13" s="28" t="str">
        <f>"#REF!-P11"</f>
        <v>#REF!-P11</v>
      </c>
    </row>
    <row r="14" spans="1:16" s="29" customFormat="1" ht="12" customHeight="1">
      <c r="A14" s="31" t="s">
        <v>26</v>
      </c>
      <c r="B14" s="20">
        <v>4</v>
      </c>
      <c r="C14" s="40" t="s">
        <v>18</v>
      </c>
      <c r="D14" s="22">
        <f t="shared" si="0"/>
        <v>45</v>
      </c>
      <c r="E14" s="30">
        <v>30</v>
      </c>
      <c r="F14" s="30">
        <v>3</v>
      </c>
      <c r="G14" s="30">
        <v>12</v>
      </c>
      <c r="H14" s="41"/>
      <c r="I14" s="24">
        <f t="shared" si="1"/>
        <v>2</v>
      </c>
      <c r="J14" s="24">
        <f t="shared" si="2"/>
        <v>1</v>
      </c>
      <c r="K14" s="25" t="str">
        <f t="shared" si="3"/>
        <v>#REF!/25</v>
      </c>
      <c r="L14" s="35">
        <v>1</v>
      </c>
      <c r="M14" s="26">
        <f t="shared" si="4"/>
        <v>1</v>
      </c>
      <c r="N14" s="27" t="str">
        <f>"#REF!/E12"</f>
        <v>#REF!/E12</v>
      </c>
      <c r="O14" s="28">
        <f>D14/25</f>
        <v>1.8</v>
      </c>
      <c r="P14" s="28" t="str">
        <f>"#REF!-P12"</f>
        <v>#REF!-P12</v>
      </c>
    </row>
    <row r="15" spans="1:16" s="29" customFormat="1" ht="12" customHeight="1">
      <c r="A15" s="42" t="s">
        <v>113</v>
      </c>
      <c r="B15" s="37">
        <v>2</v>
      </c>
      <c r="C15" s="40" t="s">
        <v>18</v>
      </c>
      <c r="D15" s="22">
        <f t="shared" si="0"/>
        <v>30</v>
      </c>
      <c r="E15" s="43">
        <v>30</v>
      </c>
      <c r="F15" s="43"/>
      <c r="G15" s="43"/>
      <c r="H15" s="41"/>
      <c r="I15" s="24">
        <f t="shared" si="1"/>
        <v>2</v>
      </c>
      <c r="J15" s="24">
        <f t="shared" si="2"/>
        <v>0</v>
      </c>
      <c r="K15" s="25"/>
      <c r="L15" s="35"/>
      <c r="M15" s="26"/>
      <c r="N15" s="27"/>
      <c r="O15" s="28"/>
      <c r="P15" s="28"/>
    </row>
    <row r="16" spans="1:16" s="34" customFormat="1" ht="12" customHeight="1">
      <c r="A16" s="44" t="s">
        <v>27</v>
      </c>
      <c r="B16" s="45">
        <f>SUM(B6:B15)</f>
        <v>30</v>
      </c>
      <c r="C16" s="46">
        <f>COUNTIF(C6:C15,"e")</f>
        <v>2</v>
      </c>
      <c r="D16" s="47">
        <f aca="true" t="shared" si="5" ref="D16:I16">SUM(D6:D15)</f>
        <v>395</v>
      </c>
      <c r="E16" s="47">
        <f t="shared" si="5"/>
        <v>185</v>
      </c>
      <c r="F16" s="47">
        <f t="shared" si="5"/>
        <v>89</v>
      </c>
      <c r="G16" s="47">
        <f t="shared" si="5"/>
        <v>121</v>
      </c>
      <c r="H16" s="47">
        <f t="shared" si="5"/>
        <v>0</v>
      </c>
      <c r="I16" s="47">
        <f t="shared" si="5"/>
        <v>13</v>
      </c>
      <c r="J16" s="48">
        <f t="shared" si="2"/>
        <v>14</v>
      </c>
      <c r="K16" s="49">
        <f>SUM(K6:K15)</f>
        <v>0</v>
      </c>
      <c r="L16" s="50"/>
      <c r="M16" s="26"/>
      <c r="N16" s="27"/>
      <c r="O16" s="28"/>
      <c r="P16" s="28"/>
    </row>
    <row r="17" spans="1:16" s="34" customFormat="1" ht="12" customHeight="1">
      <c r="A17" s="51" t="s">
        <v>28</v>
      </c>
      <c r="B17" s="52"/>
      <c r="C17" s="52"/>
      <c r="D17" s="52"/>
      <c r="E17" s="52"/>
      <c r="F17" s="52"/>
      <c r="G17" s="52"/>
      <c r="H17" s="52"/>
      <c r="I17" s="52"/>
      <c r="J17" s="53"/>
      <c r="K17" s="54"/>
      <c r="L17" s="50"/>
      <c r="M17" s="26"/>
      <c r="N17" s="27"/>
      <c r="O17" s="28"/>
      <c r="P17" s="28"/>
    </row>
    <row r="18" spans="1:16" s="34" customFormat="1" ht="12" customHeight="1">
      <c r="A18" s="55" t="s">
        <v>29</v>
      </c>
      <c r="B18" s="56">
        <v>2</v>
      </c>
      <c r="C18" s="21" t="s">
        <v>18</v>
      </c>
      <c r="D18" s="22">
        <f aca="true" t="shared" si="6" ref="D18:D27">SUM(E18:H18)</f>
        <v>30</v>
      </c>
      <c r="E18" s="22">
        <v>0</v>
      </c>
      <c r="F18" s="22"/>
      <c r="G18" s="57">
        <v>30</v>
      </c>
      <c r="H18" s="22"/>
      <c r="I18" s="22">
        <f aca="true" t="shared" si="7" ref="I18:I27">ROUNDUP(E18/15,0)</f>
        <v>0</v>
      </c>
      <c r="J18" s="24">
        <f aca="true" t="shared" si="8" ref="J18:J27">ROUNDUP((F18+G18+H18)/15,0)</f>
        <v>2</v>
      </c>
      <c r="K18" s="25" t="str">
        <f aca="true" t="shared" si="9" ref="K18:K24">"#REF!/25"</f>
        <v>#REF!/25</v>
      </c>
      <c r="L18" s="50">
        <v>0</v>
      </c>
      <c r="M18" s="26">
        <f aca="true" t="shared" si="10" ref="M18:M24">IF(G18&gt;0,1,0)</f>
        <v>1</v>
      </c>
      <c r="N18" s="27" t="str">
        <f>"#REF!/E17"</f>
        <v>#REF!/E17</v>
      </c>
      <c r="O18" s="28">
        <v>4.2</v>
      </c>
      <c r="P18" s="28" t="str">
        <f>"#REF!-P17"</f>
        <v>#REF!-P17</v>
      </c>
    </row>
    <row r="19" spans="1:16" s="34" customFormat="1" ht="12" customHeight="1">
      <c r="A19" s="55" t="s">
        <v>30</v>
      </c>
      <c r="B19" s="56">
        <v>1</v>
      </c>
      <c r="C19" s="21" t="s">
        <v>18</v>
      </c>
      <c r="D19" s="22">
        <f t="shared" si="6"/>
        <v>30</v>
      </c>
      <c r="E19" s="22">
        <v>0</v>
      </c>
      <c r="F19" s="22">
        <v>30</v>
      </c>
      <c r="G19" s="57"/>
      <c r="H19" s="22"/>
      <c r="I19" s="22">
        <f t="shared" si="7"/>
        <v>0</v>
      </c>
      <c r="J19" s="24">
        <f t="shared" si="8"/>
        <v>2</v>
      </c>
      <c r="K19" s="25" t="str">
        <f t="shared" si="9"/>
        <v>#REF!/25</v>
      </c>
      <c r="L19" s="50">
        <v>0</v>
      </c>
      <c r="M19" s="26">
        <f t="shared" si="10"/>
        <v>0</v>
      </c>
      <c r="N19" s="27" t="str">
        <f>"#REF!/E18"</f>
        <v>#REF!/E18</v>
      </c>
      <c r="O19" s="28">
        <v>4</v>
      </c>
      <c r="P19" s="28" t="str">
        <f>"#REF!-P18"</f>
        <v>#REF!-P18</v>
      </c>
    </row>
    <row r="20" spans="1:16" s="59" customFormat="1" ht="12" customHeight="1">
      <c r="A20" s="58" t="s">
        <v>31</v>
      </c>
      <c r="B20" s="56">
        <v>3</v>
      </c>
      <c r="C20" s="21" t="s">
        <v>22</v>
      </c>
      <c r="D20" s="22">
        <f t="shared" si="6"/>
        <v>45</v>
      </c>
      <c r="E20" s="22">
        <v>15</v>
      </c>
      <c r="F20" s="22">
        <v>30</v>
      </c>
      <c r="G20" s="57"/>
      <c r="H20" s="22"/>
      <c r="I20" s="22">
        <f t="shared" si="7"/>
        <v>1</v>
      </c>
      <c r="J20" s="24">
        <f t="shared" si="8"/>
        <v>2</v>
      </c>
      <c r="K20" s="25" t="str">
        <f t="shared" si="9"/>
        <v>#REF!/25</v>
      </c>
      <c r="L20" s="26">
        <v>0</v>
      </c>
      <c r="M20" s="26">
        <f t="shared" si="10"/>
        <v>0</v>
      </c>
      <c r="N20" s="27" t="str">
        <f>"#REF!/E19"</f>
        <v>#REF!/E19</v>
      </c>
      <c r="O20" s="28">
        <v>4</v>
      </c>
      <c r="P20" s="28" t="str">
        <f>"#REF!-P19"</f>
        <v>#REF!-P19</v>
      </c>
    </row>
    <row r="21" spans="1:16" s="39" customFormat="1" ht="12" customHeight="1">
      <c r="A21" s="58" t="s">
        <v>32</v>
      </c>
      <c r="B21" s="56">
        <v>2</v>
      </c>
      <c r="C21" s="40" t="s">
        <v>18</v>
      </c>
      <c r="D21" s="22">
        <f t="shared" si="6"/>
        <v>30</v>
      </c>
      <c r="E21" s="24">
        <v>0</v>
      </c>
      <c r="F21" s="24">
        <v>6</v>
      </c>
      <c r="G21" s="60">
        <v>24</v>
      </c>
      <c r="H21" s="24"/>
      <c r="I21" s="22">
        <f t="shared" si="7"/>
        <v>0</v>
      </c>
      <c r="J21" s="24">
        <f t="shared" si="8"/>
        <v>2</v>
      </c>
      <c r="K21" s="25" t="str">
        <f t="shared" si="9"/>
        <v>#REF!/25</v>
      </c>
      <c r="L21" s="26">
        <v>0</v>
      </c>
      <c r="M21" s="26">
        <f t="shared" si="10"/>
        <v>1</v>
      </c>
      <c r="N21" s="27" t="str">
        <f>"#REF!/E20"</f>
        <v>#REF!/E20</v>
      </c>
      <c r="O21" s="28">
        <f>D21/25</f>
        <v>1.2</v>
      </c>
      <c r="P21" s="28" t="str">
        <f>"#REF!-P20"</f>
        <v>#REF!-P20</v>
      </c>
    </row>
    <row r="22" spans="1:16" s="34" customFormat="1" ht="12" customHeight="1">
      <c r="A22" s="61" t="s">
        <v>33</v>
      </c>
      <c r="B22" s="56">
        <v>2</v>
      </c>
      <c r="C22" s="40" t="s">
        <v>18</v>
      </c>
      <c r="D22" s="22">
        <f t="shared" si="6"/>
        <v>30</v>
      </c>
      <c r="E22" s="22">
        <v>30</v>
      </c>
      <c r="F22" s="22"/>
      <c r="G22" s="57"/>
      <c r="H22" s="22"/>
      <c r="I22" s="22">
        <f t="shared" si="7"/>
        <v>2</v>
      </c>
      <c r="J22" s="24">
        <f t="shared" si="8"/>
        <v>0</v>
      </c>
      <c r="K22" s="25" t="str">
        <f t="shared" si="9"/>
        <v>#REF!/25</v>
      </c>
      <c r="L22" s="50">
        <v>0</v>
      </c>
      <c r="M22" s="26">
        <f t="shared" si="10"/>
        <v>0</v>
      </c>
      <c r="N22" s="27" t="str">
        <f>"#REF!/E21"</f>
        <v>#REF!/E21</v>
      </c>
      <c r="O22" s="28">
        <f>D22/25</f>
        <v>1.2</v>
      </c>
      <c r="P22" s="28" t="str">
        <f>"#REF!-P21"</f>
        <v>#REF!-P21</v>
      </c>
    </row>
    <row r="23" spans="1:16" s="29" customFormat="1" ht="12" customHeight="1">
      <c r="A23" s="58" t="s">
        <v>34</v>
      </c>
      <c r="B23" s="56">
        <v>4</v>
      </c>
      <c r="C23" s="21" t="s">
        <v>22</v>
      </c>
      <c r="D23" s="22">
        <f t="shared" si="6"/>
        <v>45</v>
      </c>
      <c r="E23" s="22">
        <v>15</v>
      </c>
      <c r="F23" s="22">
        <v>6</v>
      </c>
      <c r="G23" s="22">
        <v>24</v>
      </c>
      <c r="H23" s="22"/>
      <c r="I23" s="22">
        <f t="shared" si="7"/>
        <v>1</v>
      </c>
      <c r="J23" s="24">
        <f t="shared" si="8"/>
        <v>2</v>
      </c>
      <c r="K23" s="25" t="str">
        <f t="shared" si="9"/>
        <v>#REF!/25</v>
      </c>
      <c r="L23" s="35">
        <v>1</v>
      </c>
      <c r="M23" s="26">
        <f t="shared" si="10"/>
        <v>1</v>
      </c>
      <c r="N23" s="27" t="str">
        <f>"#REF!/E22"</f>
        <v>#REF!/E22</v>
      </c>
      <c r="O23" s="28">
        <f>D23/25</f>
        <v>1.8</v>
      </c>
      <c r="P23" s="28" t="str">
        <f>"#REF!-P22"</f>
        <v>#REF!-P22</v>
      </c>
    </row>
    <row r="24" spans="1:16" s="39" customFormat="1" ht="12" customHeight="1">
      <c r="A24" s="58" t="s">
        <v>35</v>
      </c>
      <c r="B24" s="56">
        <v>5</v>
      </c>
      <c r="C24" s="21" t="s">
        <v>18</v>
      </c>
      <c r="D24" s="22">
        <f t="shared" si="6"/>
        <v>60</v>
      </c>
      <c r="E24" s="22">
        <v>30</v>
      </c>
      <c r="F24" s="22">
        <v>6</v>
      </c>
      <c r="G24" s="22">
        <v>24</v>
      </c>
      <c r="H24" s="22"/>
      <c r="I24" s="22">
        <f t="shared" si="7"/>
        <v>2</v>
      </c>
      <c r="J24" s="24">
        <f t="shared" si="8"/>
        <v>2</v>
      </c>
      <c r="K24" s="25" t="str">
        <f t="shared" si="9"/>
        <v>#REF!/25</v>
      </c>
      <c r="L24" s="35">
        <v>1</v>
      </c>
      <c r="M24" s="26">
        <f t="shared" si="10"/>
        <v>1</v>
      </c>
      <c r="N24" s="62" t="str">
        <f>"#REF!/E23"</f>
        <v>#REF!/E23</v>
      </c>
      <c r="O24" s="28">
        <f>D24/25</f>
        <v>2.4</v>
      </c>
      <c r="P24" s="28" t="str">
        <f>"#REF!-P23"</f>
        <v>#REF!-P23</v>
      </c>
    </row>
    <row r="25" spans="1:16" s="39" customFormat="1" ht="12" customHeight="1">
      <c r="A25" s="55" t="s">
        <v>36</v>
      </c>
      <c r="B25" s="56">
        <v>4</v>
      </c>
      <c r="C25" s="21" t="s">
        <v>22</v>
      </c>
      <c r="D25" s="22">
        <f t="shared" si="6"/>
        <v>45</v>
      </c>
      <c r="E25" s="22">
        <v>15</v>
      </c>
      <c r="F25" s="22">
        <v>6</v>
      </c>
      <c r="G25" s="22">
        <v>24</v>
      </c>
      <c r="H25" s="22"/>
      <c r="I25" s="22">
        <f t="shared" si="7"/>
        <v>1</v>
      </c>
      <c r="J25" s="24">
        <f t="shared" si="8"/>
        <v>2</v>
      </c>
      <c r="K25" s="25"/>
      <c r="L25" s="35"/>
      <c r="M25" s="26"/>
      <c r="N25" s="62"/>
      <c r="O25" s="28"/>
      <c r="P25" s="28"/>
    </row>
    <row r="26" spans="1:16" s="39" customFormat="1" ht="12" customHeight="1">
      <c r="A26" s="58" t="s">
        <v>37</v>
      </c>
      <c r="B26" s="56">
        <v>4</v>
      </c>
      <c r="C26" s="21" t="s">
        <v>18</v>
      </c>
      <c r="D26" s="22">
        <f t="shared" si="6"/>
        <v>45</v>
      </c>
      <c r="E26" s="22">
        <v>30</v>
      </c>
      <c r="F26" s="22">
        <v>5</v>
      </c>
      <c r="G26" s="22">
        <v>10</v>
      </c>
      <c r="H26" s="22"/>
      <c r="I26" s="22">
        <f t="shared" si="7"/>
        <v>2</v>
      </c>
      <c r="J26" s="24">
        <f t="shared" si="8"/>
        <v>1</v>
      </c>
      <c r="K26" s="25"/>
      <c r="L26" s="35"/>
      <c r="M26" s="26"/>
      <c r="N26" s="62"/>
      <c r="O26" s="28"/>
      <c r="P26" s="28"/>
    </row>
    <row r="27" spans="1:16" s="34" customFormat="1" ht="12" customHeight="1">
      <c r="A27" s="58" t="s">
        <v>38</v>
      </c>
      <c r="B27" s="56">
        <v>4</v>
      </c>
      <c r="C27" s="21" t="s">
        <v>18</v>
      </c>
      <c r="D27" s="22">
        <f t="shared" si="6"/>
        <v>45</v>
      </c>
      <c r="E27" s="22">
        <v>15</v>
      </c>
      <c r="F27" s="22">
        <v>10</v>
      </c>
      <c r="G27" s="22">
        <v>20</v>
      </c>
      <c r="H27" s="22"/>
      <c r="I27" s="22">
        <f t="shared" si="7"/>
        <v>1</v>
      </c>
      <c r="J27" s="24">
        <f t="shared" si="8"/>
        <v>2</v>
      </c>
      <c r="K27" s="25" t="str">
        <f>"#REF!/25"</f>
        <v>#REF!/25</v>
      </c>
      <c r="L27" s="50">
        <v>0</v>
      </c>
      <c r="M27" s="26">
        <f>IF(G27&gt;0,1,0)</f>
        <v>1</v>
      </c>
      <c r="N27" s="27" t="str">
        <f>"#REF!/E25"</f>
        <v>#REF!/E25</v>
      </c>
      <c r="O27" s="28">
        <v>1</v>
      </c>
      <c r="P27" s="28" t="str">
        <f>"#REF!-P25"</f>
        <v>#REF!-P25</v>
      </c>
    </row>
    <row r="28" spans="1:16" s="29" customFormat="1" ht="12" customHeight="1">
      <c r="A28" s="63" t="s">
        <v>27</v>
      </c>
      <c r="B28" s="45">
        <f>SUM(B18:B27)</f>
        <v>31</v>
      </c>
      <c r="C28" s="46">
        <f>COUNTIF(C18:C27,"e")</f>
        <v>3</v>
      </c>
      <c r="D28" s="47">
        <f aca="true" t="shared" si="11" ref="D28:K28">SUM(D18:D27)</f>
        <v>405</v>
      </c>
      <c r="E28" s="47">
        <f t="shared" si="11"/>
        <v>150</v>
      </c>
      <c r="F28" s="47">
        <f t="shared" si="11"/>
        <v>99</v>
      </c>
      <c r="G28" s="47">
        <f t="shared" si="11"/>
        <v>156</v>
      </c>
      <c r="H28" s="47">
        <f t="shared" si="11"/>
        <v>0</v>
      </c>
      <c r="I28" s="47">
        <f t="shared" si="11"/>
        <v>10</v>
      </c>
      <c r="J28" s="48">
        <f t="shared" si="11"/>
        <v>17</v>
      </c>
      <c r="K28" s="64">
        <f t="shared" si="11"/>
        <v>0</v>
      </c>
      <c r="L28" s="26"/>
      <c r="M28" s="26"/>
      <c r="N28" s="27"/>
      <c r="O28" s="28"/>
      <c r="P28" s="28"/>
    </row>
    <row r="29" spans="1:16" s="29" customFormat="1" ht="12" customHeight="1">
      <c r="A29" s="65" t="s">
        <v>39</v>
      </c>
      <c r="B29" s="66"/>
      <c r="C29" s="66"/>
      <c r="D29" s="66"/>
      <c r="E29" s="66"/>
      <c r="F29" s="66"/>
      <c r="G29" s="66"/>
      <c r="H29" s="66"/>
      <c r="I29" s="66"/>
      <c r="J29" s="67"/>
      <c r="K29" s="64"/>
      <c r="L29" s="26"/>
      <c r="M29" s="26"/>
      <c r="N29" s="27"/>
      <c r="O29" s="28"/>
      <c r="P29" s="28"/>
    </row>
    <row r="30" spans="1:16" s="29" customFormat="1" ht="12" customHeight="1">
      <c r="A30" s="19" t="s">
        <v>40</v>
      </c>
      <c r="B30" s="68">
        <v>2</v>
      </c>
      <c r="C30" s="40" t="s">
        <v>18</v>
      </c>
      <c r="D30" s="22">
        <f>SUM(E30:H30)</f>
        <v>30</v>
      </c>
      <c r="E30" s="22">
        <v>0</v>
      </c>
      <c r="F30" s="22"/>
      <c r="G30" s="57">
        <v>30</v>
      </c>
      <c r="H30" s="22"/>
      <c r="I30" s="22">
        <f aca="true" t="shared" si="12" ref="I30:I40">ROUNDUP(E30/15,0)</f>
        <v>0</v>
      </c>
      <c r="J30" s="24">
        <f>ROUNDUP((F30+G30+H30)/15,0)</f>
        <v>2</v>
      </c>
      <c r="K30" s="25" t="str">
        <f aca="true" t="shared" si="13" ref="K30:K37">"#REF!/25"</f>
        <v>#REF!/25</v>
      </c>
      <c r="L30" s="26">
        <v>0</v>
      </c>
      <c r="M30" s="26">
        <f>IF(G30&gt;0,1,0)</f>
        <v>1</v>
      </c>
      <c r="N30" s="27" t="str">
        <f>"#REF!/E27"</f>
        <v>#REF!/E27</v>
      </c>
      <c r="O30" s="28">
        <v>2.6</v>
      </c>
      <c r="P30" s="28" t="str">
        <f>"#REF!-P27"</f>
        <v>#REF!-P27</v>
      </c>
    </row>
    <row r="31" spans="1:16" s="29" customFormat="1" ht="12" customHeight="1">
      <c r="A31" s="31" t="s">
        <v>41</v>
      </c>
      <c r="B31" s="68">
        <v>4</v>
      </c>
      <c r="C31" s="40" t="s">
        <v>18</v>
      </c>
      <c r="D31" s="22">
        <f>SUM(E31:H31)</f>
        <v>45</v>
      </c>
      <c r="E31" s="24">
        <v>15</v>
      </c>
      <c r="F31" s="24">
        <v>10</v>
      </c>
      <c r="G31" s="60">
        <v>20</v>
      </c>
      <c r="H31" s="24"/>
      <c r="I31" s="22">
        <f t="shared" si="12"/>
        <v>1</v>
      </c>
      <c r="J31" s="24">
        <f>ROUNDUP((F31+G31+H31)/15,0)</f>
        <v>2</v>
      </c>
      <c r="K31" s="25" t="str">
        <f t="shared" si="13"/>
        <v>#REF!/25</v>
      </c>
      <c r="L31" s="26">
        <v>0</v>
      </c>
      <c r="M31" s="26">
        <f>IF(G31&gt;0,1,0)</f>
        <v>1</v>
      </c>
      <c r="N31" s="27" t="str">
        <f>"#REF!/E28"</f>
        <v>#REF!/E28</v>
      </c>
      <c r="O31" s="28">
        <v>2.5</v>
      </c>
      <c r="P31" s="28" t="str">
        <f>"#REF!-P28"</f>
        <v>#REF!-P28</v>
      </c>
    </row>
    <row r="32" spans="1:16" s="29" customFormat="1" ht="12" customHeight="1">
      <c r="A32" s="31" t="s">
        <v>42</v>
      </c>
      <c r="B32" s="68">
        <v>2</v>
      </c>
      <c r="C32" s="21" t="s">
        <v>18</v>
      </c>
      <c r="D32" s="22">
        <f>SUM(E32:H32)</f>
        <v>30</v>
      </c>
      <c r="E32" s="22">
        <v>30</v>
      </c>
      <c r="F32" s="22"/>
      <c r="G32" s="57"/>
      <c r="H32" s="22"/>
      <c r="I32" s="22">
        <f t="shared" si="12"/>
        <v>2</v>
      </c>
      <c r="J32" s="24">
        <f>ROUNDUP((F32+G32+H32)/15,0)</f>
        <v>0</v>
      </c>
      <c r="K32" s="25" t="str">
        <f t="shared" si="13"/>
        <v>#REF!/25</v>
      </c>
      <c r="L32" s="26">
        <v>0</v>
      </c>
      <c r="M32" s="26">
        <f>IF(G32&gt;0,1,0)</f>
        <v>0</v>
      </c>
      <c r="N32" s="27" t="str">
        <f>"#REF!/E29"</f>
        <v>#REF!/E29</v>
      </c>
      <c r="O32" s="28">
        <v>2.6</v>
      </c>
      <c r="P32" s="28" t="str">
        <f>"#REF!-P29"</f>
        <v>#REF!-P29</v>
      </c>
    </row>
    <row r="33" spans="1:16" s="29" customFormat="1" ht="12" customHeight="1">
      <c r="A33" s="31" t="s">
        <v>43</v>
      </c>
      <c r="B33" s="68">
        <v>2</v>
      </c>
      <c r="C33" s="21" t="s">
        <v>22</v>
      </c>
      <c r="D33" s="22">
        <v>30</v>
      </c>
      <c r="E33" s="24">
        <v>15</v>
      </c>
      <c r="F33" s="22">
        <v>5</v>
      </c>
      <c r="G33" s="57">
        <v>10</v>
      </c>
      <c r="H33" s="69"/>
      <c r="I33" s="22">
        <f t="shared" si="12"/>
        <v>1</v>
      </c>
      <c r="J33" s="24">
        <v>1</v>
      </c>
      <c r="K33" s="25" t="str">
        <f t="shared" si="13"/>
        <v>#REF!/25</v>
      </c>
      <c r="L33" s="26">
        <v>0</v>
      </c>
      <c r="M33" s="26">
        <f>IF(G33&gt;0,1,0)</f>
        <v>1</v>
      </c>
      <c r="N33" s="27" t="str">
        <f>"#REF!/E30"</f>
        <v>#REF!/E30</v>
      </c>
      <c r="O33" s="28">
        <v>2.5</v>
      </c>
      <c r="P33" s="28" t="str">
        <f>"#REF!-P30"</f>
        <v>#REF!-P30</v>
      </c>
    </row>
    <row r="34" spans="1:16" s="29" customFormat="1" ht="12" customHeight="1">
      <c r="A34" s="31" t="s">
        <v>44</v>
      </c>
      <c r="B34" s="68">
        <v>2</v>
      </c>
      <c r="C34" s="21" t="s">
        <v>22</v>
      </c>
      <c r="D34" s="22">
        <v>30</v>
      </c>
      <c r="E34" s="24">
        <v>15</v>
      </c>
      <c r="F34" s="22">
        <v>5</v>
      </c>
      <c r="G34" s="57">
        <v>10</v>
      </c>
      <c r="H34" s="69"/>
      <c r="I34" s="22">
        <f t="shared" si="12"/>
        <v>1</v>
      </c>
      <c r="J34" s="24">
        <v>1</v>
      </c>
      <c r="K34" s="25"/>
      <c r="L34" s="26"/>
      <c r="M34" s="26"/>
      <c r="N34" s="27"/>
      <c r="O34" s="28"/>
      <c r="P34" s="28"/>
    </row>
    <row r="35" spans="1:16" s="29" customFormat="1" ht="12" customHeight="1">
      <c r="A35" s="31" t="s">
        <v>45</v>
      </c>
      <c r="B35" s="68">
        <v>4</v>
      </c>
      <c r="C35" s="21" t="s">
        <v>22</v>
      </c>
      <c r="D35" s="22">
        <f aca="true" t="shared" si="14" ref="D35:D40">SUM(E35:H35)</f>
        <v>45</v>
      </c>
      <c r="E35" s="24">
        <v>30</v>
      </c>
      <c r="F35" s="22">
        <v>3</v>
      </c>
      <c r="G35" s="22">
        <v>12</v>
      </c>
      <c r="H35" s="22"/>
      <c r="I35" s="22">
        <f t="shared" si="12"/>
        <v>2</v>
      </c>
      <c r="J35" s="24">
        <f aca="true" t="shared" si="15" ref="J35:J40">ROUNDUP((F35+G35+H35)/15,0)</f>
        <v>1</v>
      </c>
      <c r="K35" s="25" t="str">
        <f t="shared" si="13"/>
        <v>#REF!/25</v>
      </c>
      <c r="L35" s="26">
        <v>0</v>
      </c>
      <c r="M35" s="26">
        <f>IF(G35&gt;0,1,0)</f>
        <v>1</v>
      </c>
      <c r="N35" s="27" t="str">
        <f>"#REF!/E31"</f>
        <v>#REF!/E31</v>
      </c>
      <c r="O35" s="28">
        <v>2.2</v>
      </c>
      <c r="P35" s="28" t="str">
        <f>"#REF!-P31"</f>
        <v>#REF!-P31</v>
      </c>
    </row>
    <row r="36" spans="1:16" s="29" customFormat="1" ht="12" customHeight="1">
      <c r="A36" s="31" t="s">
        <v>46</v>
      </c>
      <c r="B36" s="68">
        <v>2</v>
      </c>
      <c r="C36" s="40" t="s">
        <v>18</v>
      </c>
      <c r="D36" s="22">
        <f t="shared" si="14"/>
        <v>30</v>
      </c>
      <c r="E36" s="24">
        <v>15</v>
      </c>
      <c r="F36" s="24">
        <v>3</v>
      </c>
      <c r="G36" s="60">
        <v>12</v>
      </c>
      <c r="H36" s="24"/>
      <c r="I36" s="24">
        <f t="shared" si="12"/>
        <v>1</v>
      </c>
      <c r="J36" s="24">
        <f t="shared" si="15"/>
        <v>1</v>
      </c>
      <c r="K36" s="25" t="str">
        <f t="shared" si="13"/>
        <v>#REF!/25</v>
      </c>
      <c r="L36" s="26">
        <v>0</v>
      </c>
      <c r="M36" s="26">
        <f>IF(G36&gt;0,1,0)</f>
        <v>1</v>
      </c>
      <c r="N36" s="27" t="str">
        <f>"#REF!/E32"</f>
        <v>#REF!/E32</v>
      </c>
      <c r="O36" s="28">
        <f>D36/25</f>
        <v>1.2</v>
      </c>
      <c r="P36" s="28" t="str">
        <f>"#REF!-P32"</f>
        <v>#REF!-P32</v>
      </c>
    </row>
    <row r="37" spans="1:16" s="29" customFormat="1" ht="12" customHeight="1">
      <c r="A37" s="19" t="s">
        <v>47</v>
      </c>
      <c r="B37" s="68">
        <v>4</v>
      </c>
      <c r="C37" s="40" t="s">
        <v>18</v>
      </c>
      <c r="D37" s="22">
        <f t="shared" si="14"/>
        <v>58</v>
      </c>
      <c r="E37" s="40">
        <v>28</v>
      </c>
      <c r="F37" s="40">
        <v>10</v>
      </c>
      <c r="G37" s="40">
        <v>20</v>
      </c>
      <c r="H37" s="70"/>
      <c r="I37" s="24">
        <f t="shared" si="12"/>
        <v>2</v>
      </c>
      <c r="J37" s="24">
        <f t="shared" si="15"/>
        <v>2</v>
      </c>
      <c r="K37" s="25" t="str">
        <f t="shared" si="13"/>
        <v>#REF!/25</v>
      </c>
      <c r="L37" s="35">
        <v>1</v>
      </c>
      <c r="M37" s="26">
        <f>IF(G37&gt;0,1,0)</f>
        <v>1</v>
      </c>
      <c r="N37" s="62" t="str">
        <f>"#REF!/E33"</f>
        <v>#REF!/E33</v>
      </c>
      <c r="O37" s="28">
        <f>D37/25</f>
        <v>2.32</v>
      </c>
      <c r="P37" s="28" t="str">
        <f>"#REF!-P33"</f>
        <v>#REF!-P33</v>
      </c>
    </row>
    <row r="38" spans="1:16" s="29" customFormat="1" ht="12" customHeight="1">
      <c r="A38" s="19" t="s">
        <v>48</v>
      </c>
      <c r="B38" s="68">
        <v>4</v>
      </c>
      <c r="C38" s="40" t="s">
        <v>18</v>
      </c>
      <c r="D38" s="22">
        <f t="shared" si="14"/>
        <v>58</v>
      </c>
      <c r="E38" s="40">
        <v>28</v>
      </c>
      <c r="F38" s="40">
        <v>10</v>
      </c>
      <c r="G38" s="40">
        <v>20</v>
      </c>
      <c r="H38" s="70"/>
      <c r="I38" s="24">
        <f t="shared" si="12"/>
        <v>2</v>
      </c>
      <c r="J38" s="24">
        <f t="shared" si="15"/>
        <v>2</v>
      </c>
      <c r="K38" s="25"/>
      <c r="L38" s="35"/>
      <c r="M38" s="26"/>
      <c r="N38" s="62"/>
      <c r="O38" s="28"/>
      <c r="P38" s="28"/>
    </row>
    <row r="39" spans="1:16" s="29" customFormat="1" ht="12" customHeight="1">
      <c r="A39" s="19" t="s">
        <v>49</v>
      </c>
      <c r="B39" s="68">
        <v>2</v>
      </c>
      <c r="C39" s="21" t="s">
        <v>18</v>
      </c>
      <c r="D39" s="22">
        <f t="shared" si="14"/>
        <v>30</v>
      </c>
      <c r="E39" s="22">
        <v>15</v>
      </c>
      <c r="F39" s="22">
        <v>3</v>
      </c>
      <c r="G39" s="22">
        <v>12</v>
      </c>
      <c r="H39" s="22"/>
      <c r="I39" s="24">
        <f t="shared" si="12"/>
        <v>1</v>
      </c>
      <c r="J39" s="24">
        <f t="shared" si="15"/>
        <v>1</v>
      </c>
      <c r="K39" s="25" t="str">
        <f>"#REF!/25"</f>
        <v>#REF!/25</v>
      </c>
      <c r="L39" s="35">
        <v>1</v>
      </c>
      <c r="M39" s="26">
        <f>IF(G39&gt;0,1,0)</f>
        <v>1</v>
      </c>
      <c r="N39" s="27" t="str">
        <f>"#REF!/E35"</f>
        <v>#REF!/E35</v>
      </c>
      <c r="O39" s="28">
        <f>D39/25</f>
        <v>1.2</v>
      </c>
      <c r="P39" s="28" t="str">
        <f>"#REF!-P35"</f>
        <v>#REF!-P35</v>
      </c>
    </row>
    <row r="40" spans="1:16" s="29" customFormat="1" ht="12" customHeight="1">
      <c r="A40" s="31" t="s">
        <v>50</v>
      </c>
      <c r="B40" s="68">
        <v>2</v>
      </c>
      <c r="C40" s="21" t="s">
        <v>18</v>
      </c>
      <c r="D40" s="22">
        <f t="shared" si="14"/>
        <v>30</v>
      </c>
      <c r="E40" s="22">
        <v>15</v>
      </c>
      <c r="F40" s="22">
        <v>5</v>
      </c>
      <c r="G40" s="22">
        <v>10</v>
      </c>
      <c r="H40" s="22"/>
      <c r="I40" s="24">
        <f t="shared" si="12"/>
        <v>1</v>
      </c>
      <c r="J40" s="24">
        <f t="shared" si="15"/>
        <v>1</v>
      </c>
      <c r="K40" s="25" t="str">
        <f>"#REF!/25"</f>
        <v>#REF!/25</v>
      </c>
      <c r="L40" s="26">
        <v>0</v>
      </c>
      <c r="M40" s="26">
        <f>IF(G40&gt;0,1,0)</f>
        <v>1</v>
      </c>
      <c r="N40" s="27" t="str">
        <f>"#REF!/E36"</f>
        <v>#REF!/E36</v>
      </c>
      <c r="O40" s="28">
        <v>1.3</v>
      </c>
      <c r="P40" s="28" t="str">
        <f>"#REF!-P36"</f>
        <v>#REF!-P36</v>
      </c>
    </row>
    <row r="41" spans="1:16" s="29" customFormat="1" ht="12" customHeight="1">
      <c r="A41" s="44" t="s">
        <v>27</v>
      </c>
      <c r="B41" s="45">
        <f>SUM(B30:B40)</f>
        <v>30</v>
      </c>
      <c r="C41" s="46">
        <f>COUNTIF(C30:C40,"e")</f>
        <v>3</v>
      </c>
      <c r="D41" s="47">
        <f>SUM(D30:D40)</f>
        <v>416</v>
      </c>
      <c r="E41" s="47">
        <f>SUM(E30:E40)</f>
        <v>206</v>
      </c>
      <c r="F41" s="47">
        <f>SUM(F30:F40)</f>
        <v>54</v>
      </c>
      <c r="G41" s="47">
        <f>SUM(G30:G40)</f>
        <v>156</v>
      </c>
      <c r="H41" s="47"/>
      <c r="I41" s="47">
        <f>SUM(I30:I40)</f>
        <v>14</v>
      </c>
      <c r="J41" s="47">
        <f>SUM(J30:J40)</f>
        <v>14</v>
      </c>
      <c r="K41" s="64">
        <f>SUM(K30:K40)</f>
        <v>0</v>
      </c>
      <c r="L41" s="26"/>
      <c r="M41" s="26"/>
      <c r="N41" s="27"/>
      <c r="O41" s="28"/>
      <c r="P41" s="28"/>
    </row>
    <row r="42" spans="1:16" s="29" customFormat="1" ht="12" customHeight="1">
      <c r="A42" s="65" t="s">
        <v>51</v>
      </c>
      <c r="B42" s="66"/>
      <c r="C42" s="66"/>
      <c r="D42" s="66"/>
      <c r="E42" s="66"/>
      <c r="F42" s="66"/>
      <c r="G42" s="66"/>
      <c r="H42" s="66"/>
      <c r="I42" s="66"/>
      <c r="J42" s="67"/>
      <c r="K42" s="64"/>
      <c r="L42" s="26"/>
      <c r="M42" s="26"/>
      <c r="N42" s="27"/>
      <c r="O42" s="28"/>
      <c r="P42" s="28"/>
    </row>
    <row r="43" spans="1:16" s="29" customFormat="1" ht="12" customHeight="1">
      <c r="A43" s="19" t="s">
        <v>52</v>
      </c>
      <c r="B43" s="68">
        <v>2</v>
      </c>
      <c r="C43" s="21" t="s">
        <v>18</v>
      </c>
      <c r="D43" s="22">
        <f aca="true" t="shared" si="16" ref="D43:D50">SUM(E43:H43)</f>
        <v>30</v>
      </c>
      <c r="E43" s="22">
        <v>0</v>
      </c>
      <c r="F43" s="22"/>
      <c r="G43" s="57">
        <v>30</v>
      </c>
      <c r="H43" s="22"/>
      <c r="I43" s="22">
        <f aca="true" t="shared" si="17" ref="I43:I50">ROUNDUP(E43/15,0)</f>
        <v>0</v>
      </c>
      <c r="J43" s="24">
        <f aca="true" t="shared" si="18" ref="J43:J50">ROUNDUP((F43+G43+H43)/15,0)</f>
        <v>2</v>
      </c>
      <c r="K43" s="25" t="str">
        <f aca="true" t="shared" si="19" ref="K43:K48">"#REF!/25"</f>
        <v>#REF!/25</v>
      </c>
      <c r="L43" s="26">
        <v>0</v>
      </c>
      <c r="M43" s="26">
        <f aca="true" t="shared" si="20" ref="M43:M48">IF(G43&gt;0,1,0)</f>
        <v>1</v>
      </c>
      <c r="N43" s="27" t="str">
        <f>"#REF!/E38"</f>
        <v>#REF!/E38</v>
      </c>
      <c r="O43" s="28">
        <v>2.8</v>
      </c>
      <c r="P43" s="28" t="str">
        <f>"#REF!-P38"</f>
        <v>#REF!-P38</v>
      </c>
    </row>
    <row r="44" spans="1:16" s="29" customFormat="1" ht="12" customHeight="1">
      <c r="A44" s="31" t="s">
        <v>53</v>
      </c>
      <c r="B44" s="68">
        <v>3</v>
      </c>
      <c r="C44" s="21" t="s">
        <v>18</v>
      </c>
      <c r="D44" s="22">
        <f t="shared" si="16"/>
        <v>45</v>
      </c>
      <c r="E44" s="22">
        <v>15</v>
      </c>
      <c r="F44" s="22">
        <v>10</v>
      </c>
      <c r="G44" s="22">
        <v>20</v>
      </c>
      <c r="H44" s="22"/>
      <c r="I44" s="22">
        <f t="shared" si="17"/>
        <v>1</v>
      </c>
      <c r="J44" s="24">
        <f t="shared" si="18"/>
        <v>2</v>
      </c>
      <c r="K44" s="25" t="str">
        <f t="shared" si="19"/>
        <v>#REF!/25</v>
      </c>
      <c r="L44" s="26">
        <v>0</v>
      </c>
      <c r="M44" s="26">
        <f t="shared" si="20"/>
        <v>1</v>
      </c>
      <c r="N44" s="27" t="str">
        <f>"#REF!/E39"</f>
        <v>#REF!/E39</v>
      </c>
      <c r="O44" s="28">
        <v>2.5</v>
      </c>
      <c r="P44" s="28" t="str">
        <f>"#REF!-P39"</f>
        <v>#REF!-P39</v>
      </c>
    </row>
    <row r="45" spans="1:16" s="29" customFormat="1" ht="12" customHeight="1">
      <c r="A45" s="19" t="s">
        <v>54</v>
      </c>
      <c r="B45" s="68">
        <v>4</v>
      </c>
      <c r="C45" s="21" t="s">
        <v>22</v>
      </c>
      <c r="D45" s="22">
        <f t="shared" si="16"/>
        <v>45</v>
      </c>
      <c r="E45" s="22">
        <v>30</v>
      </c>
      <c r="F45" s="24">
        <v>3</v>
      </c>
      <c r="G45" s="22">
        <v>12</v>
      </c>
      <c r="H45" s="22"/>
      <c r="I45" s="22">
        <f t="shared" si="17"/>
        <v>2</v>
      </c>
      <c r="J45" s="24">
        <f t="shared" si="18"/>
        <v>1</v>
      </c>
      <c r="K45" s="25" t="str">
        <f t="shared" si="19"/>
        <v>#REF!/25</v>
      </c>
      <c r="L45" s="26">
        <v>0</v>
      </c>
      <c r="M45" s="26">
        <f t="shared" si="20"/>
        <v>1</v>
      </c>
      <c r="N45" s="27" t="str">
        <f>"#REF!/E40"</f>
        <v>#REF!/E40</v>
      </c>
      <c r="O45" s="28">
        <v>2.6</v>
      </c>
      <c r="P45" s="28" t="str">
        <f>"#REF!-P40"</f>
        <v>#REF!-P40</v>
      </c>
    </row>
    <row r="46" spans="1:16" s="29" customFormat="1" ht="12" customHeight="1">
      <c r="A46" s="19" t="s">
        <v>55</v>
      </c>
      <c r="B46" s="68">
        <v>2</v>
      </c>
      <c r="C46" s="21" t="s">
        <v>18</v>
      </c>
      <c r="D46" s="22">
        <f t="shared" si="16"/>
        <v>30</v>
      </c>
      <c r="E46" s="22">
        <v>15</v>
      </c>
      <c r="F46" s="22">
        <v>3</v>
      </c>
      <c r="G46" s="57">
        <v>12</v>
      </c>
      <c r="H46" s="69"/>
      <c r="I46" s="22">
        <f t="shared" si="17"/>
        <v>1</v>
      </c>
      <c r="J46" s="24">
        <f t="shared" si="18"/>
        <v>1</v>
      </c>
      <c r="K46" s="25" t="str">
        <f t="shared" si="19"/>
        <v>#REF!/25</v>
      </c>
      <c r="L46" s="26">
        <v>0</v>
      </c>
      <c r="M46" s="26">
        <f t="shared" si="20"/>
        <v>1</v>
      </c>
      <c r="N46" s="27" t="str">
        <f>"#REF!/E41"</f>
        <v>#REF!/E41</v>
      </c>
      <c r="O46" s="28">
        <f>D46/25</f>
        <v>1.2</v>
      </c>
      <c r="P46" s="28" t="str">
        <f>"#REF!-P41"</f>
        <v>#REF!-P41</v>
      </c>
    </row>
    <row r="47" spans="1:16" s="29" customFormat="1" ht="12" customHeight="1">
      <c r="A47" s="31" t="s">
        <v>56</v>
      </c>
      <c r="B47" s="68">
        <v>5</v>
      </c>
      <c r="C47" s="21" t="s">
        <v>22</v>
      </c>
      <c r="D47" s="22">
        <f t="shared" si="16"/>
        <v>58</v>
      </c>
      <c r="E47" s="22">
        <v>28</v>
      </c>
      <c r="F47" s="22">
        <v>6</v>
      </c>
      <c r="G47" s="57">
        <v>24</v>
      </c>
      <c r="H47" s="22"/>
      <c r="I47" s="22">
        <f t="shared" si="17"/>
        <v>2</v>
      </c>
      <c r="J47" s="24">
        <f t="shared" si="18"/>
        <v>2</v>
      </c>
      <c r="K47" s="25" t="str">
        <f t="shared" si="19"/>
        <v>#REF!/25</v>
      </c>
      <c r="L47" s="26">
        <v>0</v>
      </c>
      <c r="M47" s="26">
        <f t="shared" si="20"/>
        <v>1</v>
      </c>
      <c r="N47" s="27" t="str">
        <f>"#REF!/E42"</f>
        <v>#REF!/E42</v>
      </c>
      <c r="O47" s="28">
        <f>D47/25</f>
        <v>2.32</v>
      </c>
      <c r="P47" s="28" t="str">
        <f>"#REF!-P42"</f>
        <v>#REF!-P42</v>
      </c>
    </row>
    <row r="48" spans="1:16" s="29" customFormat="1" ht="12" customHeight="1">
      <c r="A48" s="31" t="s">
        <v>57</v>
      </c>
      <c r="B48" s="68">
        <v>7</v>
      </c>
      <c r="C48" s="40" t="s">
        <v>18</v>
      </c>
      <c r="D48" s="22">
        <f t="shared" si="16"/>
        <v>60</v>
      </c>
      <c r="E48" s="24">
        <v>30</v>
      </c>
      <c r="F48" s="24">
        <v>6</v>
      </c>
      <c r="G48" s="24">
        <v>24</v>
      </c>
      <c r="H48" s="24"/>
      <c r="I48" s="24">
        <f t="shared" si="17"/>
        <v>2</v>
      </c>
      <c r="J48" s="24">
        <f t="shared" si="18"/>
        <v>2</v>
      </c>
      <c r="K48" s="25" t="str">
        <f t="shared" si="19"/>
        <v>#REF!/25</v>
      </c>
      <c r="L48" s="35">
        <v>1</v>
      </c>
      <c r="M48" s="26">
        <f t="shared" si="20"/>
        <v>1</v>
      </c>
      <c r="N48" s="62" t="str">
        <f>"#REF!/E43"</f>
        <v>#REF!/E43</v>
      </c>
      <c r="O48" s="28">
        <f>D48/25</f>
        <v>2.4</v>
      </c>
      <c r="P48" s="28" t="str">
        <f>"#REF!-P43"</f>
        <v>#REF!-P43</v>
      </c>
    </row>
    <row r="49" spans="1:16" s="29" customFormat="1" ht="12" customHeight="1">
      <c r="A49" s="126" t="s">
        <v>58</v>
      </c>
      <c r="B49" s="68">
        <v>3</v>
      </c>
      <c r="C49" s="40" t="s">
        <v>22</v>
      </c>
      <c r="D49" s="22">
        <f t="shared" si="16"/>
        <v>45</v>
      </c>
      <c r="E49" s="24">
        <v>15</v>
      </c>
      <c r="F49" s="24">
        <v>10</v>
      </c>
      <c r="G49" s="24">
        <v>20</v>
      </c>
      <c r="H49" s="24"/>
      <c r="I49" s="24">
        <f t="shared" si="17"/>
        <v>1</v>
      </c>
      <c r="J49" s="24">
        <f t="shared" si="18"/>
        <v>2</v>
      </c>
      <c r="K49" s="25"/>
      <c r="L49" s="35"/>
      <c r="M49" s="26"/>
      <c r="N49" s="62"/>
      <c r="O49" s="28"/>
      <c r="P49" s="28"/>
    </row>
    <row r="50" spans="1:16" s="29" customFormat="1" ht="12" customHeight="1">
      <c r="A50" s="19" t="s">
        <v>59</v>
      </c>
      <c r="B50" s="68">
        <v>5</v>
      </c>
      <c r="C50" s="21" t="s">
        <v>18</v>
      </c>
      <c r="D50" s="22">
        <f t="shared" si="16"/>
        <v>60</v>
      </c>
      <c r="E50" s="22">
        <v>30</v>
      </c>
      <c r="F50" s="22">
        <v>6</v>
      </c>
      <c r="G50" s="57">
        <v>24</v>
      </c>
      <c r="H50" s="22"/>
      <c r="I50" s="22">
        <f t="shared" si="17"/>
        <v>2</v>
      </c>
      <c r="J50" s="24">
        <f t="shared" si="18"/>
        <v>2</v>
      </c>
      <c r="K50" s="25" t="str">
        <f>"#REF!/25"</f>
        <v>#REF!/25</v>
      </c>
      <c r="L50" s="35">
        <v>1</v>
      </c>
      <c r="M50" s="26">
        <f>IF(G50&gt;0,1,0)</f>
        <v>1</v>
      </c>
      <c r="N50" s="27" t="str">
        <f>"#REF!/E45"</f>
        <v>#REF!/E45</v>
      </c>
      <c r="O50" s="28">
        <f>D50/25</f>
        <v>2.4</v>
      </c>
      <c r="P50" s="28" t="str">
        <f>"#REF!-P45"</f>
        <v>#REF!-P45</v>
      </c>
    </row>
    <row r="51" spans="1:16" s="34" customFormat="1" ht="12" customHeight="1">
      <c r="A51" s="44" t="s">
        <v>27</v>
      </c>
      <c r="B51" s="45">
        <f>SUM(B43:B50)</f>
        <v>31</v>
      </c>
      <c r="C51" s="46">
        <f>COUNTIF(C40:C50,"e")</f>
        <v>3</v>
      </c>
      <c r="D51" s="47">
        <f aca="true" t="shared" si="21" ref="D51:P51">SUM(D43:D50)</f>
        <v>373</v>
      </c>
      <c r="E51" s="47">
        <f t="shared" si="21"/>
        <v>163</v>
      </c>
      <c r="F51" s="47">
        <f t="shared" si="21"/>
        <v>44</v>
      </c>
      <c r="G51" s="47">
        <f t="shared" si="21"/>
        <v>166</v>
      </c>
      <c r="H51" s="47">
        <f t="shared" si="21"/>
        <v>0</v>
      </c>
      <c r="I51" s="47">
        <f t="shared" si="21"/>
        <v>11</v>
      </c>
      <c r="J51" s="47">
        <f t="shared" si="21"/>
        <v>14</v>
      </c>
      <c r="K51" s="47">
        <f t="shared" si="21"/>
        <v>0</v>
      </c>
      <c r="L51" s="47">
        <f t="shared" si="21"/>
        <v>2</v>
      </c>
      <c r="M51" s="47">
        <f t="shared" si="21"/>
        <v>7</v>
      </c>
      <c r="N51" s="47">
        <f t="shared" si="21"/>
        <v>0</v>
      </c>
      <c r="O51" s="47">
        <f t="shared" si="21"/>
        <v>16.22</v>
      </c>
      <c r="P51" s="47">
        <f t="shared" si="21"/>
        <v>0</v>
      </c>
    </row>
    <row r="52" spans="1:16" s="29" customFormat="1" ht="12" customHeight="1">
      <c r="A52" s="71" t="s">
        <v>60</v>
      </c>
      <c r="B52" s="72">
        <f>B16+B28+B41+B51</f>
        <v>122</v>
      </c>
      <c r="C52" s="73"/>
      <c r="D52" s="45">
        <f>D16+D28+D41+D51</f>
        <v>1589</v>
      </c>
      <c r="E52" s="45">
        <f>E16+E28+E41+E51</f>
        <v>704</v>
      </c>
      <c r="F52" s="45">
        <f>F16+F28+F41+F51</f>
        <v>286</v>
      </c>
      <c r="G52" s="45">
        <f>G16+G28+G41+G51</f>
        <v>599</v>
      </c>
      <c r="H52" s="45">
        <f>H51+H41+H28+H16</f>
        <v>0</v>
      </c>
      <c r="I52" s="74"/>
      <c r="J52" s="75"/>
      <c r="K52" s="76" t="str">
        <f>"#REF!/25"</f>
        <v>#REF!/25</v>
      </c>
      <c r="L52" s="26"/>
      <c r="M52" s="26"/>
      <c r="O52" s="28"/>
      <c r="P52" s="28"/>
    </row>
    <row r="53" spans="1:16" s="86" customFormat="1" ht="13.5">
      <c r="A53" s="77" t="s">
        <v>61</v>
      </c>
      <c r="B53" s="78"/>
      <c r="C53" s="79"/>
      <c r="D53" s="80"/>
      <c r="E53" s="81">
        <f>(E52/D52)*100</f>
        <v>44.30459408432977</v>
      </c>
      <c r="F53" s="81">
        <f>(F52/D52)*100</f>
        <v>17.99874134675897</v>
      </c>
      <c r="G53" s="81">
        <f>(G52/D52)*100</f>
        <v>37.69666456891127</v>
      </c>
      <c r="H53" s="81">
        <f>(H52/D52)*100</f>
        <v>0</v>
      </c>
      <c r="I53" s="82"/>
      <c r="J53" s="83"/>
      <c r="K53" s="84"/>
      <c r="L53" s="85"/>
      <c r="M53" s="85"/>
      <c r="O53" s="85"/>
      <c r="P53" s="85"/>
    </row>
    <row r="54" spans="1:16" s="98" customFormat="1" ht="13.5">
      <c r="A54" s="87"/>
      <c r="B54" s="88"/>
      <c r="C54" s="89"/>
      <c r="D54" s="90"/>
      <c r="E54" s="91"/>
      <c r="F54" s="92"/>
      <c r="G54" s="93"/>
      <c r="H54" s="94"/>
      <c r="I54" s="132"/>
      <c r="J54" s="132"/>
      <c r="K54" s="96"/>
      <c r="L54" s="97"/>
      <c r="M54" s="97"/>
      <c r="O54" s="97"/>
      <c r="P54" s="97"/>
    </row>
    <row r="55" spans="1:16" s="98" customFormat="1" ht="13.5">
      <c r="A55"/>
      <c r="B55" s="88"/>
      <c r="C55" s="89"/>
      <c r="D55" s="90"/>
      <c r="E55" s="91"/>
      <c r="F55" s="92"/>
      <c r="G55" s="93"/>
      <c r="H55" s="94"/>
      <c r="I55" s="95"/>
      <c r="J55" s="95"/>
      <c r="K55" s="96"/>
      <c r="L55" s="97"/>
      <c r="M55" s="97"/>
      <c r="O55" s="97"/>
      <c r="P55" s="97"/>
    </row>
    <row r="56" spans="1:16" s="98" customFormat="1" ht="13.5">
      <c r="A56" s="99"/>
      <c r="B56" s="88"/>
      <c r="C56" s="89"/>
      <c r="D56" s="90"/>
      <c r="E56" s="91"/>
      <c r="F56" s="92"/>
      <c r="G56" s="93"/>
      <c r="H56" s="94"/>
      <c r="I56" s="95"/>
      <c r="J56" s="95"/>
      <c r="K56" s="96"/>
      <c r="L56" s="97"/>
      <c r="M56" s="97"/>
      <c r="O56" s="97"/>
      <c r="P56" s="97"/>
    </row>
    <row r="57" spans="1:16" s="98" customFormat="1" ht="13.5">
      <c r="A57" s="99"/>
      <c r="B57" s="88"/>
      <c r="C57" s="89"/>
      <c r="D57" s="90"/>
      <c r="E57" s="91"/>
      <c r="F57" s="92"/>
      <c r="G57" s="93"/>
      <c r="H57" s="94"/>
      <c r="I57" s="95"/>
      <c r="J57" s="95"/>
      <c r="K57" s="96"/>
      <c r="L57" s="97"/>
      <c r="M57" s="97"/>
      <c r="O57" s="97"/>
      <c r="P57" s="97"/>
    </row>
    <row r="58" spans="1:16" s="98" customFormat="1" ht="12" customHeight="1">
      <c r="A58" s="99"/>
      <c r="B58" s="88"/>
      <c r="C58" s="89"/>
      <c r="D58" s="90"/>
      <c r="E58" s="91"/>
      <c r="F58" s="92"/>
      <c r="G58" s="93"/>
      <c r="H58" s="94"/>
      <c r="I58" s="95"/>
      <c r="J58" s="95"/>
      <c r="K58" s="96"/>
      <c r="L58" s="97"/>
      <c r="M58" s="97"/>
      <c r="O58" s="97"/>
      <c r="P58" s="97"/>
    </row>
    <row r="59" spans="1:16" s="98" customFormat="1" ht="81.75" customHeight="1">
      <c r="A59" s="100" t="s">
        <v>1</v>
      </c>
      <c r="B59" s="101" t="s">
        <v>2</v>
      </c>
      <c r="C59" s="102" t="s">
        <v>3</v>
      </c>
      <c r="D59" s="102" t="s">
        <v>4</v>
      </c>
      <c r="E59" s="103" t="s">
        <v>5</v>
      </c>
      <c r="F59" s="104" t="s">
        <v>6</v>
      </c>
      <c r="G59" s="104" t="s">
        <v>7</v>
      </c>
      <c r="H59" s="105" t="s">
        <v>8</v>
      </c>
      <c r="I59" s="103" t="s">
        <v>9</v>
      </c>
      <c r="J59" s="103" t="s">
        <v>10</v>
      </c>
      <c r="K59" s="96"/>
      <c r="L59" s="97"/>
      <c r="M59" s="97"/>
      <c r="O59" s="97"/>
      <c r="P59" s="97"/>
    </row>
    <row r="60" spans="1:16" s="98" customFormat="1" ht="14.25" customHeight="1">
      <c r="A60" s="127" t="s">
        <v>62</v>
      </c>
      <c r="B60" s="127"/>
      <c r="C60" s="127"/>
      <c r="D60" s="127"/>
      <c r="E60" s="127"/>
      <c r="F60" s="127"/>
      <c r="G60" s="127"/>
      <c r="H60" s="127"/>
      <c r="I60" s="127"/>
      <c r="J60" s="127"/>
      <c r="K60" s="96"/>
      <c r="L60" s="97"/>
      <c r="M60" s="97"/>
      <c r="O60" s="97"/>
      <c r="P60" s="97"/>
    </row>
    <row r="61" spans="1:16" s="98" customFormat="1" ht="12" customHeight="1">
      <c r="A61" s="19" t="s">
        <v>63</v>
      </c>
      <c r="B61" s="68">
        <v>3</v>
      </c>
      <c r="C61" s="40" t="s">
        <v>18</v>
      </c>
      <c r="D61" s="22">
        <f aca="true" t="shared" si="22" ref="D61:D69">SUM(E61:H61)</f>
        <v>30</v>
      </c>
      <c r="E61" s="22">
        <v>0</v>
      </c>
      <c r="F61" s="22"/>
      <c r="G61" s="57">
        <v>30</v>
      </c>
      <c r="H61" s="22"/>
      <c r="I61" s="22">
        <f aca="true" t="shared" si="23" ref="I61:I69">ROUNDUP(E61/15,0)</f>
        <v>0</v>
      </c>
      <c r="J61" s="24">
        <f aca="true" t="shared" si="24" ref="J61:J69">ROUNDUP((F61+G61+H61)/15,0)</f>
        <v>2</v>
      </c>
      <c r="K61" s="96"/>
      <c r="L61" s="97"/>
      <c r="M61" s="97"/>
      <c r="O61" s="97"/>
      <c r="P61" s="97"/>
    </row>
    <row r="62" spans="1:16" s="98" customFormat="1" ht="12" customHeight="1">
      <c r="A62" s="19" t="s">
        <v>64</v>
      </c>
      <c r="B62" s="68">
        <v>4</v>
      </c>
      <c r="C62" s="40" t="s">
        <v>18</v>
      </c>
      <c r="D62" s="22">
        <f t="shared" si="22"/>
        <v>45</v>
      </c>
      <c r="E62" s="24">
        <v>15</v>
      </c>
      <c r="F62" s="22">
        <v>6</v>
      </c>
      <c r="G62" s="57">
        <v>24</v>
      </c>
      <c r="H62" s="22"/>
      <c r="I62" s="22">
        <f t="shared" si="23"/>
        <v>1</v>
      </c>
      <c r="J62" s="24">
        <f t="shared" si="24"/>
        <v>2</v>
      </c>
      <c r="K62" s="96"/>
      <c r="L62" s="97"/>
      <c r="M62" s="97"/>
      <c r="O62" s="97"/>
      <c r="P62" s="97"/>
    </row>
    <row r="63" spans="1:16" s="98" customFormat="1" ht="12" customHeight="1">
      <c r="A63" s="19" t="s">
        <v>65</v>
      </c>
      <c r="B63" s="68">
        <v>4</v>
      </c>
      <c r="C63" s="40" t="s">
        <v>22</v>
      </c>
      <c r="D63" s="22">
        <f t="shared" si="22"/>
        <v>60</v>
      </c>
      <c r="E63" s="22">
        <v>30</v>
      </c>
      <c r="F63" s="22">
        <v>10</v>
      </c>
      <c r="G63" s="57">
        <v>20</v>
      </c>
      <c r="H63" s="22"/>
      <c r="I63" s="22">
        <f t="shared" si="23"/>
        <v>2</v>
      </c>
      <c r="J63" s="24">
        <f t="shared" si="24"/>
        <v>2</v>
      </c>
      <c r="K63" s="96"/>
      <c r="L63" s="97"/>
      <c r="M63" s="97"/>
      <c r="O63" s="97"/>
      <c r="P63" s="97"/>
    </row>
    <row r="64" spans="1:16" s="98" customFormat="1" ht="12" customHeight="1">
      <c r="A64" s="19" t="s">
        <v>66</v>
      </c>
      <c r="B64" s="68">
        <v>3</v>
      </c>
      <c r="C64" s="40" t="s">
        <v>18</v>
      </c>
      <c r="D64" s="22">
        <f t="shared" si="22"/>
        <v>45</v>
      </c>
      <c r="E64" s="21">
        <v>15</v>
      </c>
      <c r="F64" s="21">
        <v>6</v>
      </c>
      <c r="G64" s="21">
        <v>24</v>
      </c>
      <c r="H64" s="22"/>
      <c r="I64" s="22">
        <f t="shared" si="23"/>
        <v>1</v>
      </c>
      <c r="J64" s="24">
        <f t="shared" si="24"/>
        <v>2</v>
      </c>
      <c r="K64" s="96"/>
      <c r="L64" s="97"/>
      <c r="M64" s="97"/>
      <c r="O64" s="97"/>
      <c r="P64" s="97"/>
    </row>
    <row r="65" spans="1:16" s="108" customFormat="1" ht="12" customHeight="1">
      <c r="A65" s="19" t="s">
        <v>67</v>
      </c>
      <c r="B65" s="68">
        <v>2</v>
      </c>
      <c r="C65" s="40" t="s">
        <v>22</v>
      </c>
      <c r="D65" s="22">
        <f t="shared" si="22"/>
        <v>30</v>
      </c>
      <c r="E65" s="22">
        <v>15</v>
      </c>
      <c r="F65" s="22">
        <v>15</v>
      </c>
      <c r="G65" s="57"/>
      <c r="H65" s="22"/>
      <c r="I65" s="22">
        <f t="shared" si="23"/>
        <v>1</v>
      </c>
      <c r="J65" s="24">
        <f t="shared" si="24"/>
        <v>1</v>
      </c>
      <c r="K65" s="106"/>
      <c r="L65" s="107"/>
      <c r="M65" s="107"/>
      <c r="O65" s="107"/>
      <c r="P65" s="107"/>
    </row>
    <row r="66" spans="1:16" s="98" customFormat="1" ht="12" customHeight="1">
      <c r="A66" s="19" t="s">
        <v>68</v>
      </c>
      <c r="B66" s="68">
        <v>3</v>
      </c>
      <c r="C66" s="40" t="s">
        <v>18</v>
      </c>
      <c r="D66" s="22">
        <f t="shared" si="22"/>
        <v>45</v>
      </c>
      <c r="E66" s="22">
        <v>15</v>
      </c>
      <c r="F66" s="22">
        <v>6</v>
      </c>
      <c r="G66" s="22">
        <v>24</v>
      </c>
      <c r="H66" s="22"/>
      <c r="I66" s="22">
        <f t="shared" si="23"/>
        <v>1</v>
      </c>
      <c r="J66" s="24">
        <f t="shared" si="24"/>
        <v>2</v>
      </c>
      <c r="K66" s="96"/>
      <c r="L66" s="97"/>
      <c r="M66" s="97"/>
      <c r="O66" s="97"/>
      <c r="P66" s="97"/>
    </row>
    <row r="67" spans="1:16" s="98" customFormat="1" ht="12" customHeight="1">
      <c r="A67" s="19" t="s">
        <v>69</v>
      </c>
      <c r="B67" s="68">
        <v>4</v>
      </c>
      <c r="C67" s="40" t="s">
        <v>22</v>
      </c>
      <c r="D67" s="22">
        <f t="shared" si="22"/>
        <v>58</v>
      </c>
      <c r="E67" s="22">
        <v>28</v>
      </c>
      <c r="F67" s="22">
        <v>10</v>
      </c>
      <c r="G67" s="57">
        <v>20</v>
      </c>
      <c r="H67" s="22"/>
      <c r="I67" s="22">
        <f t="shared" si="23"/>
        <v>2</v>
      </c>
      <c r="J67" s="24">
        <f t="shared" si="24"/>
        <v>2</v>
      </c>
      <c r="K67" s="96"/>
      <c r="L67" s="97"/>
      <c r="M67" s="97"/>
      <c r="O67" s="97"/>
      <c r="P67" s="97"/>
    </row>
    <row r="68" spans="1:10" ht="12.75">
      <c r="A68" s="19" t="s">
        <v>70</v>
      </c>
      <c r="B68" s="68">
        <v>4</v>
      </c>
      <c r="C68" s="40" t="s">
        <v>18</v>
      </c>
      <c r="D68" s="22">
        <f t="shared" si="22"/>
        <v>45</v>
      </c>
      <c r="E68" s="24">
        <v>15</v>
      </c>
      <c r="F68" s="22">
        <v>10</v>
      </c>
      <c r="G68" s="57">
        <v>20</v>
      </c>
      <c r="H68" s="22"/>
      <c r="I68" s="22">
        <f t="shared" si="23"/>
        <v>1</v>
      </c>
      <c r="J68" s="24">
        <f t="shared" si="24"/>
        <v>2</v>
      </c>
    </row>
    <row r="69" spans="1:16" s="98" customFormat="1" ht="12" customHeight="1">
      <c r="A69" s="19" t="s">
        <v>71</v>
      </c>
      <c r="B69" s="68">
        <v>4</v>
      </c>
      <c r="C69" s="40" t="s">
        <v>18</v>
      </c>
      <c r="D69" s="22">
        <f t="shared" si="22"/>
        <v>45</v>
      </c>
      <c r="E69" s="24">
        <v>15</v>
      </c>
      <c r="F69" s="22">
        <v>10</v>
      </c>
      <c r="G69" s="57">
        <v>20</v>
      </c>
      <c r="H69" s="22"/>
      <c r="I69" s="22">
        <f t="shared" si="23"/>
        <v>1</v>
      </c>
      <c r="J69" s="24">
        <f t="shared" si="24"/>
        <v>2</v>
      </c>
      <c r="K69" s="96"/>
      <c r="L69" s="97"/>
      <c r="M69" s="97"/>
      <c r="O69" s="97"/>
      <c r="P69" s="97"/>
    </row>
    <row r="70" spans="1:16" s="98" customFormat="1" ht="12" customHeight="1">
      <c r="A70" s="44" t="s">
        <v>27</v>
      </c>
      <c r="B70" s="45">
        <f>SUM(B61:B69)</f>
        <v>31</v>
      </c>
      <c r="C70" s="46">
        <f>COUNTIF(C59:C69,"e")</f>
        <v>3</v>
      </c>
      <c r="D70" s="47">
        <f aca="true" t="shared" si="25" ref="D70:J70">SUM(D61:D69)</f>
        <v>403</v>
      </c>
      <c r="E70" s="47">
        <f t="shared" si="25"/>
        <v>148</v>
      </c>
      <c r="F70" s="47">
        <f t="shared" si="25"/>
        <v>73</v>
      </c>
      <c r="G70" s="47">
        <f t="shared" si="25"/>
        <v>182</v>
      </c>
      <c r="H70" s="47">
        <f t="shared" si="25"/>
        <v>0</v>
      </c>
      <c r="I70" s="47">
        <f t="shared" si="25"/>
        <v>10</v>
      </c>
      <c r="J70" s="47">
        <f t="shared" si="25"/>
        <v>17</v>
      </c>
      <c r="K70" s="96"/>
      <c r="L70" s="97"/>
      <c r="M70" s="97"/>
      <c r="O70" s="97"/>
      <c r="P70" s="97"/>
    </row>
    <row r="71" spans="1:16" s="98" customFormat="1" ht="12" customHeight="1">
      <c r="A71" s="128" t="s">
        <v>72</v>
      </c>
      <c r="B71" s="128"/>
      <c r="C71" s="128"/>
      <c r="D71" s="128"/>
      <c r="E71" s="128"/>
      <c r="F71" s="128"/>
      <c r="G71" s="128"/>
      <c r="H71" s="128"/>
      <c r="I71" s="128"/>
      <c r="J71" s="128"/>
      <c r="K71" s="96"/>
      <c r="L71" s="97"/>
      <c r="M71" s="97"/>
      <c r="O71" s="97"/>
      <c r="P71" s="97"/>
    </row>
    <row r="72" spans="1:16" s="108" customFormat="1" ht="12" customHeight="1">
      <c r="A72" s="19" t="s">
        <v>73</v>
      </c>
      <c r="B72" s="68">
        <v>4</v>
      </c>
      <c r="C72" s="21" t="s">
        <v>22</v>
      </c>
      <c r="D72" s="22">
        <f aca="true" t="shared" si="26" ref="D72:D78">SUM(E72:H72)</f>
        <v>45</v>
      </c>
      <c r="E72" s="22">
        <v>15</v>
      </c>
      <c r="F72" s="22">
        <v>6</v>
      </c>
      <c r="G72" s="57">
        <v>24</v>
      </c>
      <c r="H72" s="22"/>
      <c r="I72" s="22">
        <f aca="true" t="shared" si="27" ref="I72:I78">ROUNDUP(E72/15,0)</f>
        <v>1</v>
      </c>
      <c r="J72" s="24">
        <f aca="true" t="shared" si="28" ref="J72:J78">ROUNDUP((F72+G72+H72)/15,0)</f>
        <v>2</v>
      </c>
      <c r="K72" s="106"/>
      <c r="L72" s="107"/>
      <c r="M72" s="107"/>
      <c r="O72" s="107"/>
      <c r="P72" s="107"/>
    </row>
    <row r="73" spans="1:16" s="98" customFormat="1" ht="12" customHeight="1">
      <c r="A73" s="19" t="s">
        <v>74</v>
      </c>
      <c r="B73" s="68">
        <v>2</v>
      </c>
      <c r="C73" s="40" t="s">
        <v>18</v>
      </c>
      <c r="D73" s="22">
        <f t="shared" si="26"/>
        <v>30</v>
      </c>
      <c r="E73" s="22">
        <v>15</v>
      </c>
      <c r="F73" s="22">
        <v>15</v>
      </c>
      <c r="G73" s="57"/>
      <c r="H73" s="22"/>
      <c r="I73" s="22">
        <f t="shared" si="27"/>
        <v>1</v>
      </c>
      <c r="J73" s="24">
        <f t="shared" si="28"/>
        <v>1</v>
      </c>
      <c r="K73" s="96"/>
      <c r="L73" s="97"/>
      <c r="M73" s="97"/>
      <c r="O73" s="97"/>
      <c r="P73" s="97"/>
    </row>
    <row r="74" spans="1:16" s="108" customFormat="1" ht="12" customHeight="1">
      <c r="A74" s="19" t="s">
        <v>75</v>
      </c>
      <c r="B74" s="68">
        <v>4</v>
      </c>
      <c r="C74" s="21" t="s">
        <v>18</v>
      </c>
      <c r="D74" s="22">
        <f t="shared" si="26"/>
        <v>58</v>
      </c>
      <c r="E74" s="22">
        <v>28</v>
      </c>
      <c r="F74" s="22">
        <v>10</v>
      </c>
      <c r="G74" s="57">
        <v>20</v>
      </c>
      <c r="H74" s="22"/>
      <c r="I74" s="22">
        <f t="shared" si="27"/>
        <v>2</v>
      </c>
      <c r="J74" s="24">
        <f t="shared" si="28"/>
        <v>2</v>
      </c>
      <c r="K74" s="106"/>
      <c r="L74" s="107"/>
      <c r="M74" s="107"/>
      <c r="O74" s="107"/>
      <c r="P74" s="107"/>
    </row>
    <row r="75" spans="1:16" s="111" customFormat="1" ht="12.75">
      <c r="A75" s="19" t="s">
        <v>76</v>
      </c>
      <c r="B75" s="68">
        <v>4</v>
      </c>
      <c r="C75" s="21" t="s">
        <v>18</v>
      </c>
      <c r="D75" s="22">
        <f t="shared" si="26"/>
        <v>45</v>
      </c>
      <c r="E75" s="24">
        <v>15</v>
      </c>
      <c r="F75" s="22">
        <v>10</v>
      </c>
      <c r="G75" s="57">
        <v>20</v>
      </c>
      <c r="H75" s="22"/>
      <c r="I75" s="22">
        <f t="shared" si="27"/>
        <v>1</v>
      </c>
      <c r="J75" s="24">
        <f t="shared" si="28"/>
        <v>2</v>
      </c>
      <c r="K75" s="109"/>
      <c r="L75" s="110"/>
      <c r="M75" s="110"/>
      <c r="O75" s="110"/>
      <c r="P75" s="110"/>
    </row>
    <row r="76" spans="1:16" s="111" customFormat="1" ht="12.75">
      <c r="A76" s="19" t="s">
        <v>77</v>
      </c>
      <c r="B76" s="68">
        <v>4</v>
      </c>
      <c r="C76" s="21" t="s">
        <v>18</v>
      </c>
      <c r="D76" s="22">
        <f t="shared" si="26"/>
        <v>45</v>
      </c>
      <c r="E76" s="22">
        <v>15</v>
      </c>
      <c r="F76" s="22">
        <v>10</v>
      </c>
      <c r="G76" s="22">
        <v>20</v>
      </c>
      <c r="H76" s="22"/>
      <c r="I76" s="22">
        <f t="shared" si="27"/>
        <v>1</v>
      </c>
      <c r="J76" s="24">
        <f t="shared" si="28"/>
        <v>2</v>
      </c>
      <c r="K76" s="109"/>
      <c r="L76" s="110"/>
      <c r="M76" s="110"/>
      <c r="O76" s="110"/>
      <c r="P76" s="110"/>
    </row>
    <row r="77" spans="1:16" s="111" customFormat="1" ht="12.75">
      <c r="A77" s="19" t="s">
        <v>78</v>
      </c>
      <c r="B77" s="68">
        <v>4</v>
      </c>
      <c r="C77" s="21" t="s">
        <v>18</v>
      </c>
      <c r="D77" s="22">
        <f t="shared" si="26"/>
        <v>45</v>
      </c>
      <c r="E77" s="22">
        <v>15</v>
      </c>
      <c r="F77" s="22">
        <v>10</v>
      </c>
      <c r="G77" s="22">
        <v>20</v>
      </c>
      <c r="H77" s="22"/>
      <c r="I77" s="22">
        <f t="shared" si="27"/>
        <v>1</v>
      </c>
      <c r="J77" s="24">
        <f t="shared" si="28"/>
        <v>2</v>
      </c>
      <c r="K77" s="109"/>
      <c r="L77" s="110"/>
      <c r="M77" s="110"/>
      <c r="O77" s="110"/>
      <c r="P77" s="110"/>
    </row>
    <row r="78" spans="1:16" s="111" customFormat="1" ht="12.75">
      <c r="A78" s="19" t="s">
        <v>79</v>
      </c>
      <c r="B78" s="68">
        <v>4</v>
      </c>
      <c r="C78" s="21" t="s">
        <v>18</v>
      </c>
      <c r="D78" s="22">
        <f t="shared" si="26"/>
        <v>45</v>
      </c>
      <c r="E78" s="22">
        <v>15</v>
      </c>
      <c r="F78" s="22">
        <v>10</v>
      </c>
      <c r="G78" s="57">
        <v>20</v>
      </c>
      <c r="H78" s="22"/>
      <c r="I78" s="22">
        <f t="shared" si="27"/>
        <v>1</v>
      </c>
      <c r="J78" s="24">
        <f t="shared" si="28"/>
        <v>2</v>
      </c>
      <c r="K78" s="109"/>
      <c r="L78" s="110"/>
      <c r="M78" s="110"/>
      <c r="O78" s="110"/>
      <c r="P78" s="110"/>
    </row>
    <row r="79" spans="1:16" s="111" customFormat="1" ht="12.75">
      <c r="A79" s="19" t="s">
        <v>80</v>
      </c>
      <c r="B79" s="68">
        <v>6</v>
      </c>
      <c r="C79" s="21" t="s">
        <v>22</v>
      </c>
      <c r="D79" s="22"/>
      <c r="E79" s="22"/>
      <c r="F79" s="22"/>
      <c r="G79" s="57"/>
      <c r="H79" s="22"/>
      <c r="I79" s="22"/>
      <c r="J79" s="24"/>
      <c r="K79" s="109"/>
      <c r="L79" s="110"/>
      <c r="M79" s="110"/>
      <c r="O79" s="110"/>
      <c r="P79" s="110"/>
    </row>
    <row r="80" spans="1:16" s="111" customFormat="1" ht="12.75">
      <c r="A80" s="19" t="s">
        <v>116</v>
      </c>
      <c r="B80" s="68">
        <v>2</v>
      </c>
      <c r="C80" s="21" t="s">
        <v>18</v>
      </c>
      <c r="D80" s="24">
        <f>SUM(E80:H80)</f>
        <v>30</v>
      </c>
      <c r="E80" s="24">
        <v>0</v>
      </c>
      <c r="F80" s="22"/>
      <c r="G80" s="57">
        <v>30</v>
      </c>
      <c r="H80" s="22"/>
      <c r="I80" s="22">
        <f>ROUNDUP(E80/15,0)</f>
        <v>0</v>
      </c>
      <c r="J80" s="24">
        <f>ROUNDUP((F80+G80+H80)/15,0)</f>
        <v>2</v>
      </c>
      <c r="K80" s="109"/>
      <c r="L80" s="110"/>
      <c r="M80" s="110"/>
      <c r="O80" s="110"/>
      <c r="P80" s="110"/>
    </row>
    <row r="81" spans="1:16" s="111" customFormat="1" ht="13.5">
      <c r="A81" s="44" t="s">
        <v>27</v>
      </c>
      <c r="B81" s="45">
        <f>SUM(B72:B80)</f>
        <v>34</v>
      </c>
      <c r="C81" s="46">
        <f>COUNTIF(C72:C80,"e")</f>
        <v>2</v>
      </c>
      <c r="D81" s="47">
        <f aca="true" t="shared" si="29" ref="D81:I81">SUM(D72:D80)</f>
        <v>343</v>
      </c>
      <c r="E81" s="47">
        <f t="shared" si="29"/>
        <v>118</v>
      </c>
      <c r="F81" s="47">
        <f t="shared" si="29"/>
        <v>71</v>
      </c>
      <c r="G81" s="47">
        <f t="shared" si="29"/>
        <v>154</v>
      </c>
      <c r="H81" s="47">
        <f t="shared" si="29"/>
        <v>0</v>
      </c>
      <c r="I81" s="47">
        <f t="shared" si="29"/>
        <v>8</v>
      </c>
      <c r="J81" s="24">
        <f>ROUNDUP((F81+G81+H81)/15,0)</f>
        <v>15</v>
      </c>
      <c r="K81" s="109"/>
      <c r="L81" s="110"/>
      <c r="M81" s="110"/>
      <c r="O81" s="110"/>
      <c r="P81" s="110"/>
    </row>
    <row r="82" spans="1:16" s="111" customFormat="1" ht="13.5">
      <c r="A82" s="128" t="s">
        <v>81</v>
      </c>
      <c r="B82" s="128"/>
      <c r="C82" s="128"/>
      <c r="D82" s="128"/>
      <c r="E82" s="128"/>
      <c r="F82" s="128"/>
      <c r="G82" s="128"/>
      <c r="H82" s="128"/>
      <c r="I82" s="128"/>
      <c r="J82" s="128"/>
      <c r="K82" s="109"/>
      <c r="L82" s="110"/>
      <c r="M82" s="110"/>
      <c r="O82" s="110"/>
      <c r="P82" s="110"/>
    </row>
    <row r="83" spans="1:16" s="111" customFormat="1" ht="12.75">
      <c r="A83" s="19" t="s">
        <v>82</v>
      </c>
      <c r="B83" s="68">
        <v>4</v>
      </c>
      <c r="C83" s="21" t="s">
        <v>18</v>
      </c>
      <c r="D83" s="22">
        <f>SUM(E83:H83)</f>
        <v>45</v>
      </c>
      <c r="E83" s="22">
        <v>15</v>
      </c>
      <c r="F83" s="22">
        <v>10</v>
      </c>
      <c r="G83" s="57">
        <v>20</v>
      </c>
      <c r="H83" s="22"/>
      <c r="I83" s="22">
        <f>ROUNDUP(E83/15,0)</f>
        <v>1</v>
      </c>
      <c r="J83" s="24">
        <f aca="true" t="shared" si="30" ref="J83:J88">ROUNDUP((F83+G83+H83)/15,0)</f>
        <v>2</v>
      </c>
      <c r="K83" s="109"/>
      <c r="L83" s="110"/>
      <c r="M83" s="110"/>
      <c r="O83" s="110"/>
      <c r="P83" s="110"/>
    </row>
    <row r="84" spans="1:16" s="111" customFormat="1" ht="12.75">
      <c r="A84" s="19" t="s">
        <v>83</v>
      </c>
      <c r="B84" s="68">
        <v>4</v>
      </c>
      <c r="C84" s="21" t="s">
        <v>18</v>
      </c>
      <c r="D84" s="22">
        <f>SUM(E84:H84)</f>
        <v>45</v>
      </c>
      <c r="E84" s="22">
        <v>15</v>
      </c>
      <c r="F84" s="22">
        <v>10</v>
      </c>
      <c r="G84" s="57">
        <v>20</v>
      </c>
      <c r="H84" s="22"/>
      <c r="I84" s="22">
        <f>ROUNDUP(E84/15,0)</f>
        <v>1</v>
      </c>
      <c r="J84" s="24">
        <f t="shared" si="30"/>
        <v>2</v>
      </c>
      <c r="K84" s="109"/>
      <c r="L84" s="110"/>
      <c r="M84" s="110"/>
      <c r="O84" s="110"/>
      <c r="P84" s="110"/>
    </row>
    <row r="85" spans="1:16" s="111" customFormat="1" ht="12.75">
      <c r="A85" s="19" t="s">
        <v>84</v>
      </c>
      <c r="B85" s="68">
        <v>4</v>
      </c>
      <c r="C85" s="21" t="s">
        <v>18</v>
      </c>
      <c r="D85" s="22">
        <f>SUM(E85:H85)</f>
        <v>45</v>
      </c>
      <c r="E85" s="24">
        <v>15</v>
      </c>
      <c r="F85" s="22">
        <v>10</v>
      </c>
      <c r="G85" s="57">
        <v>20</v>
      </c>
      <c r="H85" s="22"/>
      <c r="I85" s="22">
        <f>ROUNDUP(E85/15,0)</f>
        <v>1</v>
      </c>
      <c r="J85" s="24">
        <f t="shared" si="30"/>
        <v>2</v>
      </c>
      <c r="K85" s="109"/>
      <c r="L85" s="110"/>
      <c r="M85" s="110"/>
      <c r="O85" s="110"/>
      <c r="P85" s="110"/>
    </row>
    <row r="86" spans="1:16" s="111" customFormat="1" ht="12.75">
      <c r="A86" s="19" t="s">
        <v>117</v>
      </c>
      <c r="B86" s="68">
        <v>3</v>
      </c>
      <c r="C86" s="21" t="s">
        <v>18</v>
      </c>
      <c r="D86" s="22">
        <f>SUM(E86:H86)</f>
        <v>30</v>
      </c>
      <c r="E86" s="22">
        <v>0</v>
      </c>
      <c r="F86" s="22"/>
      <c r="G86" s="22">
        <v>30</v>
      </c>
      <c r="H86" s="22"/>
      <c r="I86" s="22">
        <f>ROUNDUP(E86/15,0)</f>
        <v>0</v>
      </c>
      <c r="J86" s="24">
        <f t="shared" si="30"/>
        <v>2</v>
      </c>
      <c r="K86" s="109"/>
      <c r="L86" s="110"/>
      <c r="M86" s="110"/>
      <c r="O86" s="110"/>
      <c r="P86" s="110"/>
    </row>
    <row r="87" spans="1:16" s="111" customFormat="1" ht="12.75">
      <c r="A87" s="19" t="s">
        <v>111</v>
      </c>
      <c r="B87" s="68">
        <v>10</v>
      </c>
      <c r="C87" s="21" t="s">
        <v>22</v>
      </c>
      <c r="D87" s="22"/>
      <c r="E87" s="22"/>
      <c r="F87" s="22"/>
      <c r="G87" s="22"/>
      <c r="H87" s="22"/>
      <c r="I87" s="112">
        <f>ROUNDUP(E87/15,0)</f>
        <v>0</v>
      </c>
      <c r="J87" s="113">
        <f t="shared" si="30"/>
        <v>0</v>
      </c>
      <c r="K87" s="109"/>
      <c r="L87" s="110"/>
      <c r="M87" s="110"/>
      <c r="O87" s="110"/>
      <c r="P87" s="110"/>
    </row>
    <row r="88" spans="1:10" ht="13.5">
      <c r="A88" s="44" t="s">
        <v>27</v>
      </c>
      <c r="B88" s="45">
        <f>SUM(B83:B87)</f>
        <v>25</v>
      </c>
      <c r="C88" s="46">
        <f>COUNTIF(C83:C87,"e")</f>
        <v>1</v>
      </c>
      <c r="D88" s="47">
        <f aca="true" t="shared" si="31" ref="D88:I88">SUM(D83:D87)</f>
        <v>165</v>
      </c>
      <c r="E88" s="47">
        <f t="shared" si="31"/>
        <v>45</v>
      </c>
      <c r="F88" s="47">
        <f t="shared" si="31"/>
        <v>30</v>
      </c>
      <c r="G88" s="47">
        <f t="shared" si="31"/>
        <v>90</v>
      </c>
      <c r="H88" s="114">
        <f t="shared" si="31"/>
        <v>0</v>
      </c>
      <c r="I88" s="115">
        <f t="shared" si="31"/>
        <v>3</v>
      </c>
      <c r="J88" s="116">
        <f t="shared" si="30"/>
        <v>8</v>
      </c>
    </row>
    <row r="89" spans="1:10" ht="13.5">
      <c r="A89" s="117" t="s">
        <v>85</v>
      </c>
      <c r="B89" s="45">
        <f aca="true" t="shared" si="32" ref="B89:G89">B70+B81+B88</f>
        <v>90</v>
      </c>
      <c r="C89" s="45">
        <f t="shared" si="32"/>
        <v>6</v>
      </c>
      <c r="D89" s="45">
        <f t="shared" si="32"/>
        <v>911</v>
      </c>
      <c r="E89" s="45">
        <f t="shared" si="32"/>
        <v>311</v>
      </c>
      <c r="F89" s="45">
        <f t="shared" si="32"/>
        <v>174</v>
      </c>
      <c r="G89" s="45">
        <f t="shared" si="32"/>
        <v>426</v>
      </c>
      <c r="H89" s="115"/>
      <c r="I89" s="118"/>
      <c r="J89" s="119"/>
    </row>
    <row r="90" spans="1:10" ht="13.5">
      <c r="A90" s="120" t="s">
        <v>86</v>
      </c>
      <c r="B90" s="72">
        <f>B16+B28+B41+B51+B70+B81+B88</f>
        <v>212</v>
      </c>
      <c r="C90" s="73"/>
      <c r="D90" s="45">
        <f>D16+D28+D41+D51+D70+D81+D88</f>
        <v>2500</v>
      </c>
      <c r="E90" s="45">
        <f>E16+E28+E41+E51+E70+E81+E88</f>
        <v>1015</v>
      </c>
      <c r="F90" s="45">
        <f>F16+F28+F41+F51+F70+F81+F88</f>
        <v>460</v>
      </c>
      <c r="G90" s="45">
        <f>G16+G28+G41+G51+G70+G81+G88</f>
        <v>1025</v>
      </c>
      <c r="H90" s="45">
        <f>H16+H28+H41+H51+H70+H81+H88</f>
        <v>0</v>
      </c>
      <c r="I90" s="74"/>
      <c r="J90" s="74"/>
    </row>
    <row r="91" spans="1:10" ht="13.5">
      <c r="A91" s="121" t="s">
        <v>87</v>
      </c>
      <c r="B91" s="78"/>
      <c r="C91" s="122"/>
      <c r="D91" s="80"/>
      <c r="E91" s="81">
        <f>(E90/D90)*100</f>
        <v>40.6</v>
      </c>
      <c r="F91" s="81">
        <f>(F90/D90)*100</f>
        <v>18.4</v>
      </c>
      <c r="G91" s="81">
        <f>(G90/D90)*100</f>
        <v>41</v>
      </c>
      <c r="H91" s="81">
        <f>(H90/D90)*100</f>
        <v>0</v>
      </c>
      <c r="I91" s="82"/>
      <c r="J91" s="83"/>
    </row>
  </sheetData>
  <sheetProtection selectLockedCells="1" selectUnlockedCells="1"/>
  <mergeCells count="7">
    <mergeCell ref="A60:J60"/>
    <mergeCell ref="A71:J71"/>
    <mergeCell ref="A82:J82"/>
    <mergeCell ref="A1:J1"/>
    <mergeCell ref="A2:J2"/>
    <mergeCell ref="A5:J5"/>
    <mergeCell ref="I54:J54"/>
  </mergeCells>
  <printOptions/>
  <pageMargins left="0" right="0" top="0" bottom="0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0">
      <selection activeCell="A14" sqref="A14:B14"/>
    </sheetView>
  </sheetViews>
  <sheetFormatPr defaultColWidth="12.57421875" defaultRowHeight="12.75"/>
  <cols>
    <col min="1" max="1" width="5.57421875" style="123" customWidth="1"/>
    <col min="2" max="2" width="35.7109375" style="123" customWidth="1"/>
    <col min="3" max="11" width="6.00390625" style="123" customWidth="1"/>
    <col min="12" max="16384" width="12.57421875" style="123" customWidth="1"/>
  </cols>
  <sheetData>
    <row r="2" spans="1:11" ht="1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ht="54.75" customHeight="1">
      <c r="A3" s="137" t="s">
        <v>115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ht="6.75" customHeight="1">
      <c r="A4" s="9"/>
      <c r="B4" s="1"/>
      <c r="C4" s="124"/>
      <c r="D4" s="3"/>
      <c r="E4" s="3"/>
      <c r="F4" s="3"/>
      <c r="G4" s="3"/>
      <c r="H4" s="3"/>
      <c r="I4" s="3"/>
      <c r="J4" s="3"/>
      <c r="K4" s="9"/>
    </row>
    <row r="5" spans="1:11" ht="62.25" customHeight="1">
      <c r="A5" s="138" t="s">
        <v>88</v>
      </c>
      <c r="B5" s="138"/>
      <c r="C5" s="125" t="s">
        <v>2</v>
      </c>
      <c r="D5" s="102" t="s">
        <v>3</v>
      </c>
      <c r="E5" s="102" t="s">
        <v>4</v>
      </c>
      <c r="F5" s="103" t="s">
        <v>5</v>
      </c>
      <c r="G5" s="104" t="s">
        <v>6</v>
      </c>
      <c r="H5" s="104" t="s">
        <v>7</v>
      </c>
      <c r="I5" s="105" t="s">
        <v>8</v>
      </c>
      <c r="J5" s="102" t="s">
        <v>89</v>
      </c>
      <c r="K5" s="105" t="s">
        <v>90</v>
      </c>
    </row>
    <row r="6" spans="1:11" ht="30" customHeight="1">
      <c r="A6" s="139" t="s">
        <v>91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 ht="24.75" customHeight="1">
      <c r="A7" s="135" t="s">
        <v>118</v>
      </c>
      <c r="B7" s="135"/>
      <c r="C7" s="40">
        <v>4</v>
      </c>
      <c r="D7" s="21" t="s">
        <v>18</v>
      </c>
      <c r="E7" s="22">
        <f>SUM(F7:I7)</f>
        <v>45</v>
      </c>
      <c r="F7" s="22">
        <v>15</v>
      </c>
      <c r="G7" s="22">
        <v>10</v>
      </c>
      <c r="H7" s="57">
        <v>20</v>
      </c>
      <c r="I7" s="22"/>
      <c r="J7" s="22">
        <f>ROUNDUP(F7/15,0)</f>
        <v>1</v>
      </c>
      <c r="K7" s="24">
        <f>ROUNDUP((G7+H7+I7)/15,0)</f>
        <v>2</v>
      </c>
    </row>
    <row r="8" spans="1:11" ht="24.75" customHeight="1">
      <c r="A8" s="135" t="s">
        <v>92</v>
      </c>
      <c r="B8" s="135"/>
      <c r="C8" s="40">
        <v>4</v>
      </c>
      <c r="D8" s="21" t="s">
        <v>18</v>
      </c>
      <c r="E8" s="22">
        <f>SUM(F8:I8)</f>
        <v>45</v>
      </c>
      <c r="F8" s="22">
        <v>15</v>
      </c>
      <c r="G8" s="22">
        <v>10</v>
      </c>
      <c r="H8" s="57">
        <v>20</v>
      </c>
      <c r="I8" s="22"/>
      <c r="J8" s="22">
        <f>ROUNDUP(F8/15,0)</f>
        <v>1</v>
      </c>
      <c r="K8" s="24">
        <f>ROUNDUP((G8+H8+I8)/15,0)</f>
        <v>2</v>
      </c>
    </row>
    <row r="9" spans="1:11" ht="24.75" customHeight="1">
      <c r="A9" s="135" t="s">
        <v>93</v>
      </c>
      <c r="B9" s="135"/>
      <c r="C9" s="40">
        <v>4</v>
      </c>
      <c r="D9" s="21" t="s">
        <v>18</v>
      </c>
      <c r="E9" s="22">
        <f>SUM(F9:I9)</f>
        <v>45</v>
      </c>
      <c r="F9" s="22">
        <v>15</v>
      </c>
      <c r="G9" s="22">
        <v>10</v>
      </c>
      <c r="H9" s="57">
        <v>20</v>
      </c>
      <c r="I9" s="22"/>
      <c r="J9" s="22">
        <f>ROUNDUP(F9/15,0)</f>
        <v>1</v>
      </c>
      <c r="K9" s="24">
        <f>ROUNDUP((G9+H9+I9)/15,0)</f>
        <v>2</v>
      </c>
    </row>
    <row r="10" spans="1:11" ht="24.75" customHeight="1">
      <c r="A10" s="135" t="s">
        <v>94</v>
      </c>
      <c r="B10" s="135"/>
      <c r="C10" s="40">
        <v>4</v>
      </c>
      <c r="D10" s="21" t="s">
        <v>18</v>
      </c>
      <c r="E10" s="22">
        <f>SUM(F10:I10)</f>
        <v>45</v>
      </c>
      <c r="F10" s="22">
        <v>15</v>
      </c>
      <c r="G10" s="22">
        <v>10</v>
      </c>
      <c r="H10" s="57">
        <v>20</v>
      </c>
      <c r="I10" s="22"/>
      <c r="J10" s="22">
        <f>ROUNDUP(F10/15,0)</f>
        <v>1</v>
      </c>
      <c r="K10" s="24">
        <f>ROUNDUP((G10+H10+I10)/15,0)</f>
        <v>2</v>
      </c>
    </row>
    <row r="11" spans="1:11" ht="30" customHeight="1">
      <c r="A11" s="127" t="s">
        <v>95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24.75" customHeight="1">
      <c r="A12" s="135" t="s">
        <v>96</v>
      </c>
      <c r="B12" s="135"/>
      <c r="C12" s="40">
        <v>4</v>
      </c>
      <c r="D12" s="21" t="s">
        <v>18</v>
      </c>
      <c r="E12" s="22">
        <f aca="true" t="shared" si="0" ref="E12:E21">SUM(F12:I12)</f>
        <v>45</v>
      </c>
      <c r="F12" s="22">
        <v>15</v>
      </c>
      <c r="G12" s="22">
        <v>10</v>
      </c>
      <c r="H12" s="57">
        <v>20</v>
      </c>
      <c r="I12" s="22"/>
      <c r="J12" s="22">
        <f aca="true" t="shared" si="1" ref="J12:J21">ROUNDUP(F12/15,0)</f>
        <v>1</v>
      </c>
      <c r="K12" s="24">
        <f aca="true" t="shared" si="2" ref="K12:K21">ROUNDUP((G12+H12+I12)/15,0)</f>
        <v>2</v>
      </c>
    </row>
    <row r="13" spans="1:11" ht="24.75" customHeight="1">
      <c r="A13" s="135" t="s">
        <v>108</v>
      </c>
      <c r="B13" s="135"/>
      <c r="C13" s="40">
        <v>4</v>
      </c>
      <c r="D13" s="21" t="s">
        <v>18</v>
      </c>
      <c r="E13" s="22">
        <f t="shared" si="0"/>
        <v>45</v>
      </c>
      <c r="F13" s="22">
        <v>15</v>
      </c>
      <c r="G13" s="22">
        <v>10</v>
      </c>
      <c r="H13" s="57">
        <v>20</v>
      </c>
      <c r="I13" s="22"/>
      <c r="J13" s="22">
        <f t="shared" si="1"/>
        <v>1</v>
      </c>
      <c r="K13" s="24">
        <f t="shared" si="2"/>
        <v>2</v>
      </c>
    </row>
    <row r="14" spans="1:11" ht="24.75" customHeight="1">
      <c r="A14" s="135" t="s">
        <v>119</v>
      </c>
      <c r="B14" s="135"/>
      <c r="C14" s="40">
        <v>4</v>
      </c>
      <c r="D14" s="21" t="s">
        <v>18</v>
      </c>
      <c r="E14" s="22">
        <f t="shared" si="0"/>
        <v>45</v>
      </c>
      <c r="F14" s="22">
        <v>15</v>
      </c>
      <c r="G14" s="22">
        <v>10</v>
      </c>
      <c r="H14" s="57">
        <v>20</v>
      </c>
      <c r="I14" s="22"/>
      <c r="J14" s="22">
        <f t="shared" si="1"/>
        <v>1</v>
      </c>
      <c r="K14" s="24">
        <f t="shared" si="2"/>
        <v>2</v>
      </c>
    </row>
    <row r="15" spans="1:11" ht="24.75" customHeight="1">
      <c r="A15" s="135" t="s">
        <v>97</v>
      </c>
      <c r="B15" s="135"/>
      <c r="C15" s="40">
        <v>4</v>
      </c>
      <c r="D15" s="21" t="s">
        <v>18</v>
      </c>
      <c r="E15" s="22">
        <f t="shared" si="0"/>
        <v>45</v>
      </c>
      <c r="F15" s="22">
        <v>15</v>
      </c>
      <c r="G15" s="22">
        <v>10</v>
      </c>
      <c r="H15" s="57">
        <v>20</v>
      </c>
      <c r="I15" s="69"/>
      <c r="J15" s="22">
        <f t="shared" si="1"/>
        <v>1</v>
      </c>
      <c r="K15" s="24">
        <f t="shared" si="2"/>
        <v>2</v>
      </c>
    </row>
    <row r="16" spans="1:11" ht="24.75" customHeight="1">
      <c r="A16" s="136" t="s">
        <v>98</v>
      </c>
      <c r="B16" s="136"/>
      <c r="C16" s="40">
        <v>4</v>
      </c>
      <c r="D16" s="21" t="s">
        <v>18</v>
      </c>
      <c r="E16" s="22">
        <f t="shared" si="0"/>
        <v>45</v>
      </c>
      <c r="F16" s="22">
        <v>15</v>
      </c>
      <c r="G16" s="22">
        <v>10</v>
      </c>
      <c r="H16" s="57">
        <v>20</v>
      </c>
      <c r="I16" s="22"/>
      <c r="J16" s="22">
        <f t="shared" si="1"/>
        <v>1</v>
      </c>
      <c r="K16" s="24">
        <f t="shared" si="2"/>
        <v>2</v>
      </c>
    </row>
    <row r="17" spans="1:11" ht="24.75" customHeight="1">
      <c r="A17" s="133" t="s">
        <v>99</v>
      </c>
      <c r="B17" s="133"/>
      <c r="C17" s="40">
        <v>4</v>
      </c>
      <c r="D17" s="21" t="s">
        <v>18</v>
      </c>
      <c r="E17" s="22">
        <f t="shared" si="0"/>
        <v>45</v>
      </c>
      <c r="F17" s="22">
        <v>15</v>
      </c>
      <c r="G17" s="22">
        <v>10</v>
      </c>
      <c r="H17" s="57">
        <v>20</v>
      </c>
      <c r="I17" s="24"/>
      <c r="J17" s="22">
        <f t="shared" si="1"/>
        <v>1</v>
      </c>
      <c r="K17" s="24">
        <f t="shared" si="2"/>
        <v>2</v>
      </c>
    </row>
    <row r="18" spans="1:11" ht="24.75" customHeight="1">
      <c r="A18" s="133" t="s">
        <v>100</v>
      </c>
      <c r="B18" s="133"/>
      <c r="C18" s="40">
        <v>4</v>
      </c>
      <c r="D18" s="21" t="s">
        <v>18</v>
      </c>
      <c r="E18" s="22">
        <f t="shared" si="0"/>
        <v>45</v>
      </c>
      <c r="F18" s="22">
        <v>15</v>
      </c>
      <c r="G18" s="22">
        <v>10</v>
      </c>
      <c r="H18" s="57">
        <v>20</v>
      </c>
      <c r="I18" s="24"/>
      <c r="J18" s="22">
        <f t="shared" si="1"/>
        <v>1</v>
      </c>
      <c r="K18" s="24">
        <f t="shared" si="2"/>
        <v>2</v>
      </c>
    </row>
    <row r="19" spans="1:11" ht="24.75" customHeight="1">
      <c r="A19" s="133" t="s">
        <v>101</v>
      </c>
      <c r="B19" s="133"/>
      <c r="C19" s="40">
        <v>4</v>
      </c>
      <c r="D19" s="21" t="s">
        <v>18</v>
      </c>
      <c r="E19" s="22">
        <f t="shared" si="0"/>
        <v>45</v>
      </c>
      <c r="F19" s="22">
        <v>15</v>
      </c>
      <c r="G19" s="22">
        <v>10</v>
      </c>
      <c r="H19" s="57">
        <v>20</v>
      </c>
      <c r="I19" s="24"/>
      <c r="J19" s="22">
        <f t="shared" si="1"/>
        <v>1</v>
      </c>
      <c r="K19" s="24"/>
    </row>
    <row r="20" spans="1:11" ht="24.75" customHeight="1">
      <c r="A20" s="133" t="s">
        <v>112</v>
      </c>
      <c r="B20" s="133"/>
      <c r="C20" s="40">
        <v>4</v>
      </c>
      <c r="D20" s="21" t="s">
        <v>18</v>
      </c>
      <c r="E20" s="22">
        <f t="shared" si="0"/>
        <v>45</v>
      </c>
      <c r="F20" s="22">
        <v>15</v>
      </c>
      <c r="G20" s="22">
        <v>10</v>
      </c>
      <c r="H20" s="57">
        <v>20</v>
      </c>
      <c r="I20" s="24"/>
      <c r="J20" s="22">
        <f t="shared" si="1"/>
        <v>1</v>
      </c>
      <c r="K20" s="24">
        <f t="shared" si="2"/>
        <v>2</v>
      </c>
    </row>
    <row r="21" spans="1:11" ht="24.75" customHeight="1">
      <c r="A21" s="134" t="s">
        <v>107</v>
      </c>
      <c r="B21" s="134"/>
      <c r="C21" s="40">
        <v>4</v>
      </c>
      <c r="D21" s="21" t="s">
        <v>18</v>
      </c>
      <c r="E21" s="22">
        <f t="shared" si="0"/>
        <v>45</v>
      </c>
      <c r="F21" s="22">
        <v>15</v>
      </c>
      <c r="G21" s="22">
        <v>10</v>
      </c>
      <c r="H21" s="57">
        <v>20</v>
      </c>
      <c r="I21" s="22"/>
      <c r="J21" s="22">
        <f t="shared" si="1"/>
        <v>1</v>
      </c>
      <c r="K21" s="24">
        <f t="shared" si="2"/>
        <v>2</v>
      </c>
    </row>
    <row r="22" spans="1:11" ht="30" customHeight="1">
      <c r="A22" s="127" t="s">
        <v>102</v>
      </c>
      <c r="B22" s="127"/>
      <c r="C22" s="40"/>
      <c r="D22" s="21"/>
      <c r="E22" s="22"/>
      <c r="F22" s="22"/>
      <c r="G22" s="22"/>
      <c r="H22" s="57"/>
      <c r="I22" s="22"/>
      <c r="J22" s="22"/>
      <c r="K22" s="24"/>
    </row>
    <row r="23" spans="1:11" ht="24.75" customHeight="1">
      <c r="A23" s="133" t="s">
        <v>103</v>
      </c>
      <c r="B23" s="133"/>
      <c r="C23" s="40">
        <v>4</v>
      </c>
      <c r="D23" s="21" t="s">
        <v>18</v>
      </c>
      <c r="E23" s="22">
        <f>SUM(F23:I23)</f>
        <v>45</v>
      </c>
      <c r="F23" s="22">
        <v>15</v>
      </c>
      <c r="G23" s="22">
        <v>10</v>
      </c>
      <c r="H23" s="57">
        <v>20</v>
      </c>
      <c r="I23" s="22"/>
      <c r="J23" s="22">
        <v>1</v>
      </c>
      <c r="K23" s="24">
        <v>2</v>
      </c>
    </row>
    <row r="24" spans="1:11" ht="24.75" customHeight="1">
      <c r="A24" s="133" t="s">
        <v>110</v>
      </c>
      <c r="B24" s="133"/>
      <c r="C24" s="40">
        <v>4</v>
      </c>
      <c r="D24" s="21" t="s">
        <v>18</v>
      </c>
      <c r="E24" s="22">
        <f>SUM(F24:I24)</f>
        <v>45</v>
      </c>
      <c r="F24" s="22">
        <v>15</v>
      </c>
      <c r="G24" s="22">
        <v>10</v>
      </c>
      <c r="H24" s="57">
        <v>20</v>
      </c>
      <c r="I24" s="22"/>
      <c r="J24" s="22">
        <v>1</v>
      </c>
      <c r="K24" s="24">
        <v>2</v>
      </c>
    </row>
    <row r="25" spans="1:11" ht="24.75" customHeight="1">
      <c r="A25" s="133" t="s">
        <v>109</v>
      </c>
      <c r="B25" s="133"/>
      <c r="C25" s="40">
        <v>4</v>
      </c>
      <c r="D25" s="21" t="s">
        <v>18</v>
      </c>
      <c r="E25" s="22">
        <f>SUM(F25:I25)</f>
        <v>45</v>
      </c>
      <c r="F25" s="22">
        <v>15</v>
      </c>
      <c r="G25" s="22">
        <v>10</v>
      </c>
      <c r="H25" s="57">
        <v>20</v>
      </c>
      <c r="I25" s="22"/>
      <c r="J25" s="22">
        <f>ROUNDUP(F25/15,0)</f>
        <v>1</v>
      </c>
      <c r="K25" s="24">
        <f>ROUNDUP((G25+H25+I25)/15,0)</f>
        <v>2</v>
      </c>
    </row>
    <row r="26" spans="1:11" ht="24.75" customHeight="1">
      <c r="A26" s="133" t="s">
        <v>104</v>
      </c>
      <c r="B26" s="133"/>
      <c r="C26" s="40">
        <v>4</v>
      </c>
      <c r="D26" s="21" t="s">
        <v>18</v>
      </c>
      <c r="E26" s="22">
        <f>SUM(F26:I26)</f>
        <v>45</v>
      </c>
      <c r="F26" s="22">
        <v>15</v>
      </c>
      <c r="G26" s="22">
        <v>10</v>
      </c>
      <c r="H26" s="57">
        <v>20</v>
      </c>
      <c r="I26" s="22"/>
      <c r="J26" s="22">
        <f>ROUNDUP(F26/15,0)</f>
        <v>1</v>
      </c>
      <c r="K26" s="24">
        <f>ROUNDUP((G26+H26+I26)/15,0)</f>
        <v>2</v>
      </c>
    </row>
    <row r="27" spans="1:11" ht="24.75" customHeight="1">
      <c r="A27" s="133" t="s">
        <v>105</v>
      </c>
      <c r="B27" s="133"/>
      <c r="C27" s="40">
        <v>4</v>
      </c>
      <c r="D27" s="21" t="s">
        <v>18</v>
      </c>
      <c r="E27" s="22">
        <f>SUM(F27:I27)</f>
        <v>45</v>
      </c>
      <c r="F27" s="22">
        <v>15</v>
      </c>
      <c r="G27" s="22">
        <v>10</v>
      </c>
      <c r="H27" s="57">
        <v>20</v>
      </c>
      <c r="I27" s="22"/>
      <c r="J27" s="22">
        <f>ROUNDUP(F27/15,0)</f>
        <v>1</v>
      </c>
      <c r="K27" s="24">
        <f>ROUNDUP((G27+H27+I27)/15,0)</f>
        <v>2</v>
      </c>
    </row>
  </sheetData>
  <sheetProtection selectLockedCells="1" selectUnlockedCells="1"/>
  <mergeCells count="25">
    <mergeCell ref="A7:B7"/>
    <mergeCell ref="A8:B8"/>
    <mergeCell ref="A2:K2"/>
    <mergeCell ref="A3:K3"/>
    <mergeCell ref="A5:B5"/>
    <mergeCell ref="A6:K6"/>
    <mergeCell ref="A20:B20"/>
    <mergeCell ref="A9:B9"/>
    <mergeCell ref="A10:B10"/>
    <mergeCell ref="A11:K11"/>
    <mergeCell ref="A12:B12"/>
    <mergeCell ref="A13:B13"/>
    <mergeCell ref="A14:B14"/>
    <mergeCell ref="A15:B15"/>
    <mergeCell ref="A16:B16"/>
    <mergeCell ref="A17:B17"/>
    <mergeCell ref="A18:B18"/>
    <mergeCell ref="A21:B21"/>
    <mergeCell ref="A26:B26"/>
    <mergeCell ref="A27:B27"/>
    <mergeCell ref="A22:B22"/>
    <mergeCell ref="A23:B23"/>
    <mergeCell ref="A24:B24"/>
    <mergeCell ref="A25:B25"/>
    <mergeCell ref="A19:B19"/>
  </mergeCells>
  <printOptions/>
  <pageMargins left="0.39375" right="0" top="0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waldek</dc:creator>
  <cp:keywords/>
  <dc:description/>
  <cp:lastModifiedBy>Krzysztof</cp:lastModifiedBy>
  <cp:lastPrinted>2014-06-11T12:56:14Z</cp:lastPrinted>
  <dcterms:created xsi:type="dcterms:W3CDTF">2013-04-22T11:54:59Z</dcterms:created>
  <dcterms:modified xsi:type="dcterms:W3CDTF">2014-06-23T19:00:34Z</dcterms:modified>
  <cp:category/>
  <cp:version/>
  <cp:contentType/>
  <cp:contentStatus/>
</cp:coreProperties>
</file>