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iiP 2020\"/>
    </mc:Choice>
  </mc:AlternateContent>
  <bookViews>
    <workbookView xWindow="0" yWindow="0" windowWidth="20490" windowHeight="7905"/>
  </bookViews>
  <sheets>
    <sheet name="semestr I-VIII" sheetId="1" r:id="rId1"/>
  </sheets>
  <calcPr calcId="152511"/>
</workbook>
</file>

<file path=xl/calcChain.xml><?xml version="1.0" encoding="utf-8"?>
<calcChain xmlns="http://schemas.openxmlformats.org/spreadsheetml/2006/main">
  <c r="D40" i="1" l="1"/>
  <c r="D39" i="1"/>
  <c r="D38" i="1"/>
  <c r="D37" i="1"/>
  <c r="D36" i="1"/>
  <c r="D35" i="1"/>
  <c r="D34" i="1"/>
  <c r="D30" i="1"/>
  <c r="D29" i="1"/>
  <c r="D28" i="1"/>
  <c r="D27" i="1"/>
  <c r="D26" i="1"/>
  <c r="D25" i="1"/>
  <c r="D22" i="1"/>
  <c r="D21" i="1"/>
  <c r="D20" i="1"/>
  <c r="D19" i="1"/>
  <c r="D18" i="1"/>
  <c r="D17" i="1"/>
  <c r="D16" i="1"/>
  <c r="D13" i="1"/>
  <c r="D12" i="1"/>
  <c r="D11" i="1"/>
  <c r="D10" i="1"/>
  <c r="D9" i="1"/>
  <c r="D8" i="1"/>
  <c r="D7" i="1"/>
  <c r="D6" i="1"/>
  <c r="C41" i="1" l="1"/>
  <c r="C58" i="1"/>
  <c r="C81" i="1"/>
  <c r="D79" i="1" l="1"/>
  <c r="D52" i="1"/>
  <c r="D53" i="1"/>
  <c r="D54" i="1"/>
  <c r="D55" i="1"/>
  <c r="D56" i="1"/>
  <c r="D57" i="1"/>
  <c r="I12" i="1"/>
  <c r="J12" i="1"/>
  <c r="I83" i="1"/>
  <c r="J83" i="1"/>
  <c r="I84" i="1"/>
  <c r="J84" i="1"/>
  <c r="I85" i="1"/>
  <c r="J85" i="1"/>
  <c r="I86" i="1"/>
  <c r="J86" i="1"/>
  <c r="I87" i="1"/>
  <c r="J87" i="1"/>
  <c r="I88" i="1"/>
  <c r="J88" i="1"/>
  <c r="I72" i="1"/>
  <c r="I73" i="1"/>
  <c r="I74" i="1"/>
  <c r="I75" i="1"/>
  <c r="I76" i="1"/>
  <c r="I77" i="1"/>
  <c r="I78" i="1"/>
  <c r="I79" i="1"/>
  <c r="I80" i="1"/>
  <c r="I71" i="1"/>
  <c r="I81" i="1" s="1"/>
  <c r="J72" i="1"/>
  <c r="J73" i="1"/>
  <c r="J74" i="1"/>
  <c r="J75" i="1"/>
  <c r="J76" i="1"/>
  <c r="J77" i="1"/>
  <c r="J78" i="1"/>
  <c r="J79" i="1"/>
  <c r="J80" i="1"/>
  <c r="J71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G69" i="1"/>
  <c r="F69" i="1"/>
  <c r="G81" i="1"/>
  <c r="F81" i="1"/>
  <c r="E89" i="1"/>
  <c r="E69" i="1"/>
  <c r="F89" i="1"/>
  <c r="G89" i="1"/>
  <c r="I52" i="1"/>
  <c r="J52" i="1"/>
  <c r="I53" i="1"/>
  <c r="J53" i="1"/>
  <c r="I54" i="1"/>
  <c r="J54" i="1"/>
  <c r="I55" i="1"/>
  <c r="J55" i="1"/>
  <c r="I56" i="1"/>
  <c r="J56" i="1"/>
  <c r="I57" i="1"/>
  <c r="J57" i="1"/>
  <c r="J51" i="1"/>
  <c r="I51" i="1"/>
  <c r="B41" i="1"/>
  <c r="B69" i="1"/>
  <c r="B14" i="1"/>
  <c r="I69" i="1"/>
  <c r="I18" i="1"/>
  <c r="J18" i="1"/>
  <c r="I7" i="1"/>
  <c r="J7" i="1"/>
  <c r="I35" i="1"/>
  <c r="J35" i="1"/>
  <c r="I36" i="1"/>
  <c r="J36" i="1"/>
  <c r="I37" i="1"/>
  <c r="J37" i="1"/>
  <c r="I38" i="1"/>
  <c r="J38" i="1"/>
  <c r="I39" i="1"/>
  <c r="J39" i="1"/>
  <c r="I40" i="1"/>
  <c r="J40" i="1"/>
  <c r="J34" i="1"/>
  <c r="I34" i="1"/>
  <c r="I26" i="1"/>
  <c r="J26" i="1"/>
  <c r="I27" i="1"/>
  <c r="J27" i="1"/>
  <c r="I28" i="1"/>
  <c r="J28" i="1"/>
  <c r="I29" i="1"/>
  <c r="J29" i="1"/>
  <c r="I30" i="1"/>
  <c r="J30" i="1"/>
  <c r="I31" i="1"/>
  <c r="J31" i="1"/>
  <c r="J25" i="1"/>
  <c r="I25" i="1"/>
  <c r="I17" i="1"/>
  <c r="J17" i="1"/>
  <c r="I19" i="1"/>
  <c r="J19" i="1"/>
  <c r="I20" i="1"/>
  <c r="J20" i="1"/>
  <c r="I21" i="1"/>
  <c r="J21" i="1"/>
  <c r="I22" i="1"/>
  <c r="J22" i="1"/>
  <c r="J16" i="1"/>
  <c r="I16" i="1"/>
  <c r="I8" i="1"/>
  <c r="J8" i="1"/>
  <c r="I9" i="1"/>
  <c r="J9" i="1"/>
  <c r="I10" i="1"/>
  <c r="J10" i="1"/>
  <c r="I11" i="1"/>
  <c r="J11" i="1"/>
  <c r="I13" i="1"/>
  <c r="J13" i="1"/>
  <c r="I6" i="1"/>
  <c r="J6" i="1"/>
  <c r="B32" i="1"/>
  <c r="D83" i="1"/>
  <c r="B89" i="1"/>
  <c r="D71" i="1"/>
  <c r="E81" i="1"/>
  <c r="B81" i="1"/>
  <c r="D61" i="1"/>
  <c r="D62" i="1"/>
  <c r="D63" i="1"/>
  <c r="D64" i="1"/>
  <c r="D65" i="1"/>
  <c r="D66" i="1"/>
  <c r="D67" i="1"/>
  <c r="E58" i="1"/>
  <c r="L14" i="1"/>
  <c r="D84" i="1"/>
  <c r="D85" i="1"/>
  <c r="D86" i="1"/>
  <c r="H81" i="1"/>
  <c r="D80" i="1"/>
  <c r="D78" i="1"/>
  <c r="D77" i="1"/>
  <c r="D76" i="1"/>
  <c r="D75" i="1"/>
  <c r="D74" i="1"/>
  <c r="D73" i="1"/>
  <c r="D72" i="1"/>
  <c r="F58" i="1"/>
  <c r="G58" i="1"/>
  <c r="H58" i="1"/>
  <c r="B58" i="1"/>
  <c r="E41" i="1"/>
  <c r="F41" i="1"/>
  <c r="G41" i="1"/>
  <c r="L41" i="1"/>
  <c r="E32" i="1"/>
  <c r="F32" i="1"/>
  <c r="G32" i="1"/>
  <c r="E23" i="1"/>
  <c r="F23" i="1"/>
  <c r="G23" i="1"/>
  <c r="B23" i="1"/>
  <c r="E14" i="1"/>
  <c r="F14" i="1"/>
  <c r="G14" i="1"/>
  <c r="O37" i="1"/>
  <c r="O38" i="1"/>
  <c r="O39" i="1"/>
  <c r="O31" i="1"/>
  <c r="O20" i="1"/>
  <c r="O21" i="1"/>
  <c r="O22" i="1"/>
  <c r="O9" i="1"/>
  <c r="O13" i="1"/>
  <c r="D60" i="1"/>
  <c r="D51" i="1"/>
  <c r="D87" i="1"/>
  <c r="C69" i="1"/>
  <c r="C89" i="1"/>
  <c r="C32" i="1"/>
  <c r="M22" i="1"/>
  <c r="M21" i="1"/>
  <c r="C23" i="1"/>
  <c r="M13" i="1"/>
  <c r="C14" i="1"/>
  <c r="K6" i="1"/>
  <c r="M6" i="1"/>
  <c r="N6" i="1"/>
  <c r="P6" i="1"/>
  <c r="K8" i="1"/>
  <c r="M8" i="1"/>
  <c r="N8" i="1"/>
  <c r="P8" i="1"/>
  <c r="K9" i="1"/>
  <c r="M9" i="1"/>
  <c r="N9" i="1"/>
  <c r="P9" i="1"/>
  <c r="K10" i="1"/>
  <c r="M10" i="1"/>
  <c r="N10" i="1"/>
  <c r="P10" i="1"/>
  <c r="K11" i="1"/>
  <c r="M11" i="1"/>
  <c r="N11" i="1"/>
  <c r="P11" i="1"/>
  <c r="K13" i="1"/>
  <c r="N13" i="1"/>
  <c r="P13" i="1"/>
  <c r="H14" i="1"/>
  <c r="K16" i="1"/>
  <c r="M16" i="1"/>
  <c r="N16" i="1"/>
  <c r="P16" i="1"/>
  <c r="K17" i="1"/>
  <c r="M17" i="1"/>
  <c r="N17" i="1"/>
  <c r="P17" i="1"/>
  <c r="K19" i="1"/>
  <c r="M19" i="1"/>
  <c r="N19" i="1"/>
  <c r="P19" i="1"/>
  <c r="K20" i="1"/>
  <c r="M20" i="1"/>
  <c r="N20" i="1"/>
  <c r="P20" i="1"/>
  <c r="K21" i="1"/>
  <c r="N21" i="1"/>
  <c r="P21" i="1"/>
  <c r="K22" i="1"/>
  <c r="N22" i="1"/>
  <c r="P22" i="1"/>
  <c r="H23" i="1"/>
  <c r="K25" i="1"/>
  <c r="M25" i="1"/>
  <c r="N25" i="1"/>
  <c r="P25" i="1"/>
  <c r="K26" i="1"/>
  <c r="M26" i="1"/>
  <c r="N26" i="1"/>
  <c r="P26" i="1"/>
  <c r="K28" i="1"/>
  <c r="M28" i="1"/>
  <c r="N28" i="1"/>
  <c r="P28" i="1"/>
  <c r="K29" i="1"/>
  <c r="M29" i="1"/>
  <c r="N29" i="1"/>
  <c r="P29" i="1"/>
  <c r="K30" i="1"/>
  <c r="M30" i="1"/>
  <c r="N30" i="1"/>
  <c r="P30" i="1"/>
  <c r="K31" i="1"/>
  <c r="M31" i="1"/>
  <c r="N31" i="1"/>
  <c r="P31" i="1"/>
  <c r="K34" i="1"/>
  <c r="M34" i="1"/>
  <c r="N34" i="1"/>
  <c r="N41" i="1" s="1"/>
  <c r="P34" i="1"/>
  <c r="P41" i="1" s="1"/>
  <c r="K36" i="1"/>
  <c r="M36" i="1"/>
  <c r="N36" i="1"/>
  <c r="P36" i="1"/>
  <c r="K37" i="1"/>
  <c r="M37" i="1"/>
  <c r="N37" i="1"/>
  <c r="P37" i="1"/>
  <c r="K38" i="1"/>
  <c r="M38" i="1"/>
  <c r="N38" i="1"/>
  <c r="P38" i="1"/>
  <c r="K39" i="1"/>
  <c r="M39" i="1"/>
  <c r="N39" i="1"/>
  <c r="P39" i="1"/>
  <c r="H41" i="1"/>
  <c r="K42" i="1"/>
  <c r="H69" i="1"/>
  <c r="H89" i="1"/>
  <c r="K32" i="1"/>
  <c r="P14" i="1"/>
  <c r="I41" i="1" l="1"/>
  <c r="F90" i="1"/>
  <c r="M41" i="1"/>
  <c r="D32" i="1"/>
  <c r="F42" i="1"/>
  <c r="J41" i="1"/>
  <c r="K23" i="1"/>
  <c r="E42" i="1"/>
  <c r="H42" i="1"/>
  <c r="O14" i="1"/>
  <c r="E90" i="1"/>
  <c r="D89" i="1"/>
  <c r="I14" i="1"/>
  <c r="J32" i="1"/>
  <c r="I32" i="1"/>
  <c r="I58" i="1"/>
  <c r="E91" i="1"/>
  <c r="K14" i="1"/>
  <c r="B90" i="1"/>
  <c r="J58" i="1"/>
  <c r="G90" i="1"/>
  <c r="J69" i="1"/>
  <c r="J89" i="1"/>
  <c r="K41" i="1"/>
  <c r="C91" i="1"/>
  <c r="D58" i="1"/>
  <c r="F91" i="1"/>
  <c r="J81" i="1"/>
  <c r="I89" i="1"/>
  <c r="D69" i="1"/>
  <c r="N14" i="1"/>
  <c r="M14" i="1"/>
  <c r="D41" i="1"/>
  <c r="B91" i="1"/>
  <c r="G42" i="1"/>
  <c r="H91" i="1"/>
  <c r="D81" i="1"/>
  <c r="J14" i="1"/>
  <c r="I23" i="1"/>
  <c r="J23" i="1"/>
  <c r="D14" i="1"/>
  <c r="D23" i="1"/>
  <c r="O41" i="1"/>
  <c r="G91" i="1"/>
  <c r="C90" i="1"/>
  <c r="B42" i="1"/>
  <c r="D90" i="1" l="1"/>
  <c r="D42" i="1"/>
  <c r="F43" i="1" s="1"/>
  <c r="D91" i="1"/>
  <c r="E92" i="1" s="1"/>
  <c r="E43" i="1" l="1"/>
  <c r="G92" i="1"/>
  <c r="H43" i="1"/>
  <c r="G43" i="1"/>
  <c r="H92" i="1"/>
  <c r="F92" i="1"/>
</calcChain>
</file>

<file path=xl/sharedStrings.xml><?xml version="1.0" encoding="utf-8"?>
<sst xmlns="http://schemas.openxmlformats.org/spreadsheetml/2006/main" count="180" uniqueCount="97">
  <si>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</si>
  <si>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</si>
  <si>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</si>
  <si>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</si>
  <si>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</si>
  <si>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</si>
  <si>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</si>
  <si>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</si>
  <si>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</si>
  <si>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</si>
  <si>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</si>
  <si>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</si>
  <si>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</si>
  <si>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</si>
  <si>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</si>
  <si>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</si>
  <si>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</si>
  <si>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</si>
  <si>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</si>
  <si>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</si>
  <si>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</si>
  <si>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</si>
  <si>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</si>
  <si>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</si>
  <si>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</si>
  <si>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</si>
  <si>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</si>
  <si>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Wykładów na zjazd</t>
  </si>
  <si>
    <t>Ćwiczeń na zjazd</t>
  </si>
  <si>
    <t>SEMESTR VIII</t>
  </si>
  <si>
    <t>Ogółem godzin w semestrach 5-8</t>
  </si>
  <si>
    <t>Ogółem godzin w semestrach 1-8</t>
  </si>
  <si>
    <t>PRAKTYKA ZAWODOWA - 4 tygodnie</t>
  </si>
  <si>
    <t>Liczba zjazdów</t>
  </si>
  <si>
    <t>Mikroekonomia</t>
  </si>
  <si>
    <t>Zarządzanie jakością i bezpieczeństwem</t>
  </si>
  <si>
    <t>Elektrotechnika i prawo energetyczne</t>
  </si>
  <si>
    <t>Termodynamiczne procesy cieplne</t>
  </si>
  <si>
    <t>Finanse i rachunkowość</t>
  </si>
  <si>
    <t>Chemia</t>
  </si>
  <si>
    <t>Fizyka</t>
  </si>
  <si>
    <t>Nauka o materiałach</t>
  </si>
  <si>
    <t>Prawo gospodarcze</t>
  </si>
  <si>
    <t>Marketing</t>
  </si>
  <si>
    <t>Zarządzanie</t>
  </si>
  <si>
    <t>Badania operacyjne</t>
  </si>
  <si>
    <t>Ekologia i zarządzanie środowiskowe</t>
  </si>
  <si>
    <t>Informatyka i komputerowe wspomaganie prac inżynierskich</t>
  </si>
  <si>
    <t>Makroekonomia</t>
  </si>
  <si>
    <t>Metrologia</t>
  </si>
  <si>
    <t>Automatyzacja i robotyzacja procesów produkcyjnych</t>
  </si>
  <si>
    <t>Logistyka w przedsiębiorstwie</t>
  </si>
  <si>
    <t>Rachunek kosztów dla inżynierów</t>
  </si>
  <si>
    <t>Zarządzanie produkcją i usługami</t>
  </si>
  <si>
    <t>Systemy gospodarki paliwowo-smarowej</t>
  </si>
  <si>
    <t>Zarządzanie zasobami ludzkimi</t>
  </si>
  <si>
    <t>Właściwości surowców roślinnych</t>
  </si>
  <si>
    <t>Systemy informacji przestrzennej</t>
  </si>
  <si>
    <t>Pakiety oprogramowania użytkowego</t>
  </si>
  <si>
    <t>Systemy sterowania w napędach hydrostatycznych</t>
  </si>
  <si>
    <t>Gospodarka energetyczna</t>
  </si>
  <si>
    <t>Ekotechniczne podstawy produkcji</t>
  </si>
  <si>
    <t>Odnawialne źródła energii</t>
  </si>
  <si>
    <t>Zarządzanie transportem i dostawami</t>
  </si>
  <si>
    <t>Budownictwo i prawo budowlane</t>
  </si>
  <si>
    <t>Zarządzanie energią</t>
  </si>
  <si>
    <t>Projektowanie inżynierskie i grafika inżynierska 1</t>
  </si>
  <si>
    <t>Seminarium dyplomowe 2</t>
  </si>
  <si>
    <t>Procesy produkcyjne 1</t>
  </si>
  <si>
    <t>Procesy produkcyjne 2</t>
  </si>
  <si>
    <t>Statystyczne sterowanie procesem</t>
  </si>
  <si>
    <t>Projektowanie inżynierskie i grafika inżynierska 2</t>
  </si>
  <si>
    <t>Matematyka 1</t>
  </si>
  <si>
    <t>Statystyka matematyczna</t>
  </si>
  <si>
    <t>Technologia informacyjna</t>
  </si>
  <si>
    <t>Język obcy 1</t>
  </si>
  <si>
    <t>Język obcy 2</t>
  </si>
  <si>
    <t>Język obcy 3</t>
  </si>
  <si>
    <t>Język obcy 4</t>
  </si>
  <si>
    <t>Ergonomia i bezpieczeństwo pracy oraz ochrona własności intelektualnej</t>
  </si>
  <si>
    <t>Matematyka  2</t>
  </si>
  <si>
    <t>Kominukacja społeczna*</t>
  </si>
  <si>
    <t>Sztuka negocjacji*</t>
  </si>
  <si>
    <t>Rynek pracy*</t>
  </si>
  <si>
    <t>Organizacja usług</t>
  </si>
  <si>
    <t>Towaroznawstwo środków do produkcji</t>
  </si>
  <si>
    <t>Teoria i konstrukcja maszyn</t>
  </si>
  <si>
    <t>Systemy doradztwa</t>
  </si>
  <si>
    <t>Organizacja prac i usług komunalnych</t>
  </si>
  <si>
    <t>Eksploatacja maszyn</t>
  </si>
  <si>
    <t>Transport</t>
  </si>
  <si>
    <t xml:space="preserve">Zakładanie działalności gospodarczej i biznesplan </t>
  </si>
  <si>
    <t>Projekt inżynierski i egzamin dyplomowy</t>
  </si>
  <si>
    <t>*Przedmioty humanistyczne i społeczne</t>
  </si>
  <si>
    <t>Seminarium dyplomowe 1**</t>
  </si>
  <si>
    <t>** 2 godziny metodyki wyszukiwania informacji naukowych</t>
  </si>
  <si>
    <t>Kierunek Zarządzanie i Inżynieria Produkcji, specjalność inżynieria zarządzania produkcją i usługami.                                                                     Studia niestacjonarne pierwszego stopnia.
Zgodnie z uchwałą nr 76/2018-2019 Senatu Uniwersytetu Przyrodniczego w Lublinie obowiązuje dla naboru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</si>
</sst>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41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9"/>
      <color indexed="57"/>
      <name val="Arial"/>
      <family val="2"/>
      <charset val="238"/>
    </font>
    <font>
      <sz val="10"/>
      <color indexed="57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name val="Times New Roman"/>
      <family val="1"/>
      <charset val="1"/>
    </font>
    <font>
      <b/>
      <sz val="10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6">
    <xf numFmtId="0" fontId="0" fillId="0" borderId="0"/>
    <xf numFmtId="0" fontId="1" fillId="0" borderId="0"/>
    <xf numFmtId="0" fontId="34" fillId="0" borderId="0"/>
    <xf numFmtId="0" fontId="34" fillId="0" borderId="0"/>
    <xf numFmtId="0" fontId="35" fillId="0" borderId="0"/>
    <xf numFmtId="164" fontId="1" fillId="0" borderId="0"/>
  </cellStyleXfs>
  <cellXfs count="218">
    <xf numFmtId="0" fontId="0" fillId="0" borderId="0" xfId="0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0" fillId="0" borderId="0" xfId="2" applyFont="1" applyAlignment="1">
      <alignment horizontal="center"/>
    </xf>
    <xf numFmtId="0" fontId="34" fillId="0" borderId="0" xfId="2"/>
    <xf numFmtId="0" fontId="34" fillId="0" borderId="0" xfId="2" applyAlignment="1">
      <alignment horizontal="center"/>
    </xf>
    <xf numFmtId="0" fontId="2" fillId="0" borderId="0" xfId="2" applyFont="1" applyBorder="1" applyAlignment="1">
      <alignment horizontal="center"/>
    </xf>
    <xf numFmtId="0" fontId="5" fillId="2" borderId="2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textRotation="90"/>
    </xf>
    <xf numFmtId="0" fontId="7" fillId="0" borderId="0" xfId="2" applyFont="1"/>
    <xf numFmtId="0" fontId="7" fillId="0" borderId="0" xfId="2" applyFont="1" applyAlignment="1">
      <alignment horizontal="center" wrapText="1"/>
    </xf>
    <xf numFmtId="0" fontId="9" fillId="0" borderId="3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1" fontId="8" fillId="0" borderId="3" xfId="2" applyNumberFormat="1" applyFont="1" applyFill="1" applyBorder="1" applyAlignment="1">
      <alignment horizontal="center" vertical="center"/>
    </xf>
    <xf numFmtId="1" fontId="9" fillId="0" borderId="3" xfId="2" applyNumberFormat="1" applyFont="1" applyFill="1" applyBorder="1" applyAlignment="1">
      <alignment horizontal="center" vertical="center"/>
    </xf>
    <xf numFmtId="0" fontId="8" fillId="0" borderId="3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/>
    </xf>
    <xf numFmtId="9" fontId="10" fillId="0" borderId="0" xfId="2" applyNumberFormat="1" applyFont="1" applyFill="1"/>
    <xf numFmtId="0" fontId="7" fillId="0" borderId="0" xfId="2" applyFont="1" applyFill="1" applyAlignment="1">
      <alignment horizontal="center"/>
    </xf>
    <xf numFmtId="0" fontId="7" fillId="0" borderId="0" xfId="2" applyFont="1" applyFill="1"/>
    <xf numFmtId="0" fontId="11" fillId="0" borderId="0" xfId="2" applyFont="1" applyFill="1"/>
    <xf numFmtId="0" fontId="12" fillId="0" borderId="0" xfId="2" applyFont="1" applyFill="1" applyAlignment="1">
      <alignment horizontal="center"/>
    </xf>
    <xf numFmtId="0" fontId="13" fillId="0" borderId="0" xfId="2" applyFont="1" applyFill="1"/>
    <xf numFmtId="0" fontId="15" fillId="2" borderId="3" xfId="2" applyFont="1" applyFill="1" applyBorder="1" applyAlignment="1">
      <alignment horizontal="center" vertical="center"/>
    </xf>
    <xf numFmtId="1" fontId="15" fillId="2" borderId="3" xfId="2" applyNumberFormat="1" applyFont="1" applyFill="1" applyBorder="1" applyAlignment="1">
      <alignment horizontal="center" vertical="center"/>
    </xf>
    <xf numFmtId="0" fontId="17" fillId="0" borderId="0" xfId="2" applyFont="1" applyFill="1" applyAlignment="1">
      <alignment horizontal="center"/>
    </xf>
    <xf numFmtId="0" fontId="18" fillId="0" borderId="0" xfId="2" applyFont="1" applyFill="1"/>
    <xf numFmtId="0" fontId="9" fillId="0" borderId="3" xfId="2" applyNumberFormat="1" applyFont="1" applyFill="1" applyBorder="1" applyAlignment="1">
      <alignment horizontal="center" vertical="center"/>
    </xf>
    <xf numFmtId="9" fontId="12" fillId="0" borderId="0" xfId="2" applyNumberFormat="1" applyFont="1" applyFill="1"/>
    <xf numFmtId="0" fontId="5" fillId="2" borderId="2" xfId="2" applyFont="1" applyFill="1" applyBorder="1" applyAlignment="1">
      <alignment horizontal="center" vertical="center"/>
    </xf>
    <xf numFmtId="1" fontId="19" fillId="0" borderId="3" xfId="2" applyNumberFormat="1" applyFont="1" applyFill="1" applyBorder="1" applyAlignment="1">
      <alignment horizontal="center" vertical="center"/>
    </xf>
    <xf numFmtId="1" fontId="14" fillId="2" borderId="3" xfId="2" applyNumberFormat="1" applyFont="1" applyFill="1" applyBorder="1" applyAlignment="1">
      <alignment horizontal="center" vertical="center" textRotation="90"/>
    </xf>
    <xf numFmtId="1" fontId="20" fillId="0" borderId="0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26" fillId="0" borderId="0" xfId="2" applyFont="1" applyBorder="1" applyAlignment="1"/>
    <xf numFmtId="1" fontId="27" fillId="0" borderId="0" xfId="2" applyNumberFormat="1" applyFont="1" applyFill="1" applyBorder="1" applyAlignment="1">
      <alignment horizontal="center"/>
    </xf>
    <xf numFmtId="1" fontId="24" fillId="0" borderId="0" xfId="2" applyNumberFormat="1" applyFont="1" applyFill="1" applyBorder="1" applyAlignment="1">
      <alignment horizontal="center"/>
    </xf>
    <xf numFmtId="1" fontId="28" fillId="0" borderId="0" xfId="2" applyNumberFormat="1" applyFont="1" applyFill="1" applyBorder="1" applyAlignment="1">
      <alignment horizontal="center"/>
    </xf>
    <xf numFmtId="9" fontId="29" fillId="0" borderId="0" xfId="2" applyNumberFormat="1" applyFont="1" applyFill="1" applyBorder="1" applyAlignment="1">
      <alignment horizontal="center"/>
    </xf>
    <xf numFmtId="1" fontId="29" fillId="0" borderId="0" xfId="2" applyNumberFormat="1" applyFont="1" applyFill="1" applyBorder="1" applyAlignment="1">
      <alignment horizontal="center"/>
    </xf>
    <xf numFmtId="165" fontId="27" fillId="0" borderId="0" xfId="2" applyNumberFormat="1" applyFont="1" applyFill="1" applyBorder="1" applyAlignment="1">
      <alignment horizontal="center"/>
    </xf>
    <xf numFmtId="0" fontId="30" fillId="0" borderId="0" xfId="2" applyFont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6" fillId="0" borderId="0" xfId="2" applyFont="1" applyBorder="1" applyAlignment="1">
      <alignment horizontal="right"/>
    </xf>
    <xf numFmtId="0" fontId="31" fillId="0" borderId="0" xfId="2" applyFont="1" applyFill="1" applyAlignment="1">
      <alignment horizontal="center"/>
    </xf>
    <xf numFmtId="0" fontId="26" fillId="0" borderId="0" xfId="2" applyFont="1" applyFill="1" applyAlignment="1">
      <alignment horizontal="center"/>
    </xf>
    <xf numFmtId="0" fontId="26" fillId="0" borderId="0" xfId="2" applyFont="1" applyFill="1"/>
    <xf numFmtId="0" fontId="32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9" fillId="0" borderId="4" xfId="0" applyFont="1" applyBorder="1"/>
    <xf numFmtId="1" fontId="14" fillId="2" borderId="3" xfId="2" applyNumberFormat="1" applyFont="1" applyFill="1" applyBorder="1" applyAlignment="1">
      <alignment horizontal="center" vertical="center"/>
    </xf>
    <xf numFmtId="165" fontId="14" fillId="0" borderId="3" xfId="2" applyNumberFormat="1" applyFont="1" applyFill="1" applyBorder="1" applyAlignment="1">
      <alignment horizontal="center" vertical="center"/>
    </xf>
    <xf numFmtId="1" fontId="3" fillId="0" borderId="0" xfId="2" applyNumberFormat="1" applyFont="1"/>
    <xf numFmtId="1" fontId="22" fillId="0" borderId="0" xfId="2" applyNumberFormat="1" applyFont="1" applyFill="1"/>
    <xf numFmtId="1" fontId="16" fillId="0" borderId="2" xfId="2" applyNumberFormat="1" applyFont="1" applyFill="1" applyBorder="1" applyAlignment="1">
      <alignment horizontal="center" vertical="center"/>
    </xf>
    <xf numFmtId="1" fontId="15" fillId="0" borderId="0" xfId="2" applyNumberFormat="1" applyFont="1" applyFill="1" applyBorder="1" applyAlignment="1">
      <alignment horizontal="center" vertical="center"/>
    </xf>
    <xf numFmtId="1" fontId="9" fillId="0" borderId="0" xfId="2" applyNumberFormat="1" applyFont="1" applyFill="1" applyBorder="1" applyAlignment="1">
      <alignment horizontal="center" vertical="center"/>
    </xf>
    <xf numFmtId="1" fontId="15" fillId="2" borderId="4" xfId="2" applyNumberFormat="1" applyFont="1" applyFill="1" applyBorder="1" applyAlignment="1">
      <alignment horizontal="center" vertical="center"/>
    </xf>
    <xf numFmtId="1" fontId="15" fillId="2" borderId="5" xfId="2" applyNumberFormat="1" applyFont="1" applyFill="1" applyBorder="1" applyAlignment="1">
      <alignment horizontal="center" vertical="center"/>
    </xf>
    <xf numFmtId="1" fontId="15" fillId="2" borderId="3" xfId="2" applyNumberFormat="1" applyFont="1" applyFill="1" applyBorder="1" applyAlignment="1">
      <alignment horizontal="center" vertical="center"/>
    </xf>
    <xf numFmtId="1" fontId="9" fillId="3" borderId="3" xfId="2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1" fontId="8" fillId="0" borderId="7" xfId="2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" fontId="14" fillId="2" borderId="2" xfId="2" applyNumberFormat="1" applyFont="1" applyFill="1" applyBorder="1" applyAlignment="1">
      <alignment horizontal="center" vertical="center"/>
    </xf>
    <xf numFmtId="1" fontId="33" fillId="0" borderId="2" xfId="2" applyNumberFormat="1" applyFont="1" applyFill="1" applyBorder="1" applyAlignment="1">
      <alignment horizontal="center" vertical="center"/>
    </xf>
    <xf numFmtId="1" fontId="14" fillId="0" borderId="8" xfId="2" applyNumberFormat="1" applyFont="1" applyFill="1" applyBorder="1" applyAlignment="1">
      <alignment horizontal="center"/>
    </xf>
    <xf numFmtId="1" fontId="23" fillId="0" borderId="2" xfId="2" applyNumberFormat="1" applyFont="1" applyFill="1" applyBorder="1" applyAlignment="1">
      <alignment horizontal="center" vertical="center"/>
    </xf>
    <xf numFmtId="1" fontId="9" fillId="3" borderId="9" xfId="2" applyNumberFormat="1" applyFont="1" applyFill="1" applyBorder="1" applyAlignment="1">
      <alignment horizontal="center" vertical="center"/>
    </xf>
    <xf numFmtId="1" fontId="9" fillId="3" borderId="2" xfId="2" applyNumberFormat="1" applyFont="1" applyFill="1" applyBorder="1" applyAlignment="1">
      <alignment horizontal="center" vertical="center"/>
    </xf>
    <xf numFmtId="1" fontId="8" fillId="0" borderId="9" xfId="2" applyNumberFormat="1" applyFont="1" applyFill="1" applyBorder="1" applyAlignment="1">
      <alignment horizontal="center" vertical="center"/>
    </xf>
    <xf numFmtId="1" fontId="8" fillId="0" borderId="2" xfId="2" applyNumberFormat="1" applyFont="1" applyFill="1" applyBorder="1" applyAlignment="1">
      <alignment horizontal="center" vertical="center"/>
    </xf>
    <xf numFmtId="1" fontId="8" fillId="0" borderId="8" xfId="2" applyNumberFormat="1" applyFont="1" applyFill="1" applyBorder="1" applyAlignment="1">
      <alignment horizontal="center" vertical="center"/>
    </xf>
    <xf numFmtId="1" fontId="8" fillId="0" borderId="4" xfId="2" applyNumberFormat="1" applyFont="1" applyFill="1" applyBorder="1" applyAlignment="1">
      <alignment horizontal="center" vertical="center"/>
    </xf>
    <xf numFmtId="1" fontId="20" fillId="0" borderId="10" xfId="2" applyNumberFormat="1" applyFont="1" applyFill="1" applyBorder="1" applyAlignment="1">
      <alignment horizontal="center" vertical="center"/>
    </xf>
    <xf numFmtId="0" fontId="9" fillId="0" borderId="11" xfId="0" applyFont="1" applyBorder="1"/>
    <xf numFmtId="0" fontId="9" fillId="0" borderId="7" xfId="2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center" vertical="center"/>
    </xf>
    <xf numFmtId="165" fontId="9" fillId="0" borderId="3" xfId="2" applyNumberFormat="1" applyFont="1" applyFill="1" applyBorder="1" applyAlignment="1">
      <alignment horizontal="center" vertical="center"/>
    </xf>
    <xf numFmtId="165" fontId="15" fillId="2" borderId="9" xfId="2" applyNumberFormat="1" applyFont="1" applyFill="1" applyBorder="1" applyAlignment="1">
      <alignment horizontal="center" vertical="center"/>
    </xf>
    <xf numFmtId="165" fontId="8" fillId="0" borderId="3" xfId="2" applyNumberFormat="1" applyFont="1" applyFill="1" applyBorder="1" applyAlignment="1">
      <alignment horizontal="center" vertical="center"/>
    </xf>
    <xf numFmtId="165" fontId="15" fillId="2" borderId="3" xfId="2" applyNumberFormat="1" applyFont="1" applyFill="1" applyBorder="1" applyAlignment="1">
      <alignment horizontal="center" vertical="center"/>
    </xf>
    <xf numFmtId="165" fontId="15" fillId="2" borderId="4" xfId="2" applyNumberFormat="1" applyFont="1" applyFill="1" applyBorder="1" applyAlignment="1">
      <alignment horizontal="center" vertical="center"/>
    </xf>
    <xf numFmtId="165" fontId="14" fillId="3" borderId="4" xfId="2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 wrapText="1"/>
    </xf>
    <xf numFmtId="1" fontId="9" fillId="0" borderId="11" xfId="0" applyNumberFormat="1" applyFont="1" applyFill="1" applyBorder="1" applyAlignment="1">
      <alignment horizontal="center"/>
    </xf>
    <xf numFmtId="0" fontId="9" fillId="0" borderId="7" xfId="4" applyFont="1" applyFill="1" applyBorder="1" applyAlignment="1">
      <alignment horizontal="center"/>
    </xf>
    <xf numFmtId="0" fontId="9" fillId="0" borderId="7" xfId="4" applyFont="1" applyFill="1" applyBorder="1" applyAlignment="1">
      <alignment horizontal="center" wrapText="1"/>
    </xf>
    <xf numFmtId="0" fontId="9" fillId="0" borderId="3" xfId="4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8" xfId="4" applyFont="1" applyFill="1" applyBorder="1" applyAlignment="1">
      <alignment horizontal="center" vertical="center" wrapText="1"/>
    </xf>
    <xf numFmtId="0" fontId="9" fillId="0" borderId="9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/>
    </xf>
    <xf numFmtId="0" fontId="9" fillId="0" borderId="9" xfId="2" applyFont="1" applyFill="1" applyBorder="1" applyAlignment="1">
      <alignment horizontal="center" vertical="center"/>
    </xf>
    <xf numFmtId="165" fontId="8" fillId="0" borderId="8" xfId="2" applyNumberFormat="1" applyFont="1" applyFill="1" applyBorder="1" applyAlignment="1">
      <alignment horizontal="center" vertical="center"/>
    </xf>
    <xf numFmtId="165" fontId="9" fillId="0" borderId="8" xfId="2" applyNumberFormat="1" applyFont="1" applyFill="1" applyBorder="1" applyAlignment="1">
      <alignment horizontal="center" vertical="center"/>
    </xf>
    <xf numFmtId="1" fontId="15" fillId="2" borderId="7" xfId="2" applyNumberFormat="1" applyFont="1" applyFill="1" applyBorder="1" applyAlignment="1">
      <alignment horizontal="center" vertical="center"/>
    </xf>
    <xf numFmtId="165" fontId="15" fillId="2" borderId="7" xfId="2" applyNumberFormat="1" applyFont="1" applyFill="1" applyBorder="1" applyAlignment="1">
      <alignment horizontal="center" vertical="center"/>
    </xf>
    <xf numFmtId="1" fontId="9" fillId="0" borderId="4" xfId="2" applyNumberFormat="1" applyFont="1" applyFill="1" applyBorder="1" applyAlignment="1">
      <alignment horizontal="center" vertical="center"/>
    </xf>
    <xf numFmtId="165" fontId="8" fillId="0" borderId="4" xfId="2" applyNumberFormat="1" applyFont="1" applyFill="1" applyBorder="1" applyAlignment="1">
      <alignment horizontal="center" vertical="center"/>
    </xf>
    <xf numFmtId="165" fontId="9" fillId="0" borderId="4" xfId="2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1" fontId="9" fillId="0" borderId="14" xfId="0" applyNumberFormat="1" applyFont="1" applyFill="1" applyBorder="1" applyAlignment="1">
      <alignment horizontal="center"/>
    </xf>
    <xf numFmtId="0" fontId="14" fillId="0" borderId="4" xfId="2" applyFont="1" applyFill="1" applyBorder="1" applyAlignment="1">
      <alignment horizontal="center" vertical="center"/>
    </xf>
    <xf numFmtId="0" fontId="14" fillId="0" borderId="15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vertical="center"/>
    </xf>
    <xf numFmtId="0" fontId="16" fillId="0" borderId="0" xfId="2" applyFont="1" applyFill="1" applyAlignment="1">
      <alignment horizontal="center"/>
    </xf>
    <xf numFmtId="0" fontId="34" fillId="0" borderId="0" xfId="2" applyFont="1" applyFill="1" applyAlignment="1">
      <alignment horizontal="center"/>
    </xf>
    <xf numFmtId="0" fontId="34" fillId="0" borderId="0" xfId="2" applyFont="1" applyFill="1"/>
    <xf numFmtId="0" fontId="15" fillId="0" borderId="5" xfId="2" applyFont="1" applyFill="1" applyBorder="1" applyAlignment="1">
      <alignment vertical="center"/>
    </xf>
    <xf numFmtId="0" fontId="14" fillId="0" borderId="12" xfId="2" applyFont="1" applyFill="1" applyBorder="1" applyAlignment="1">
      <alignment horizontal="center" vertical="center"/>
    </xf>
    <xf numFmtId="0" fontId="14" fillId="0" borderId="16" xfId="2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right" vertical="center"/>
    </xf>
    <xf numFmtId="0" fontId="36" fillId="0" borderId="4" xfId="2" applyFont="1" applyFill="1" applyBorder="1" applyAlignment="1">
      <alignment horizontal="center"/>
    </xf>
    <xf numFmtId="0" fontId="15" fillId="2" borderId="3" xfId="2" applyFont="1" applyFill="1" applyBorder="1" applyAlignment="1">
      <alignment horizontal="left" vertical="center"/>
    </xf>
    <xf numFmtId="0" fontId="14" fillId="2" borderId="3" xfId="2" applyFont="1" applyFill="1" applyBorder="1" applyAlignment="1">
      <alignment vertical="center"/>
    </xf>
    <xf numFmtId="1" fontId="14" fillId="0" borderId="9" xfId="2" applyNumberFormat="1" applyFont="1" applyFill="1" applyBorder="1" applyAlignment="1">
      <alignment horizontal="left" vertical="center"/>
    </xf>
    <xf numFmtId="1" fontId="19" fillId="0" borderId="4" xfId="2" applyNumberFormat="1" applyFont="1" applyFill="1" applyBorder="1" applyAlignment="1">
      <alignment vertical="center"/>
    </xf>
    <xf numFmtId="1" fontId="33" fillId="0" borderId="3" xfId="2" applyNumberFormat="1" applyFont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left" vertical="center"/>
    </xf>
    <xf numFmtId="0" fontId="37" fillId="0" borderId="17" xfId="4" applyFont="1" applyBorder="1" applyAlignment="1">
      <alignment horizontal="center"/>
    </xf>
    <xf numFmtId="0" fontId="37" fillId="0" borderId="9" xfId="4" applyFont="1" applyBorder="1" applyAlignment="1">
      <alignment horizontal="center"/>
    </xf>
    <xf numFmtId="0" fontId="39" fillId="3" borderId="4" xfId="0" applyFont="1" applyFill="1" applyBorder="1" applyAlignment="1">
      <alignment horizontal="right" vertical="center"/>
    </xf>
    <xf numFmtId="0" fontId="40" fillId="0" borderId="4" xfId="0" applyFont="1" applyBorder="1" applyAlignment="1">
      <alignment vertical="center"/>
    </xf>
    <xf numFmtId="0" fontId="40" fillId="3" borderId="4" xfId="0" applyFont="1" applyFill="1" applyBorder="1" applyAlignment="1">
      <alignment horizontal="right" vertical="center"/>
    </xf>
    <xf numFmtId="0" fontId="15" fillId="2" borderId="3" xfId="2" applyFont="1" applyFill="1" applyBorder="1" applyAlignment="1">
      <alignment horizontal="right" vertical="center"/>
    </xf>
    <xf numFmtId="0" fontId="20" fillId="2" borderId="3" xfId="2" applyFont="1" applyFill="1" applyBorder="1" applyAlignment="1">
      <alignment vertical="center"/>
    </xf>
    <xf numFmtId="1" fontId="38" fillId="0" borderId="9" xfId="2" applyNumberFormat="1" applyFont="1" applyFill="1" applyBorder="1" applyAlignment="1">
      <alignment horizontal="left" vertical="center"/>
    </xf>
    <xf numFmtId="165" fontId="14" fillId="3" borderId="7" xfId="2" applyNumberFormat="1" applyFont="1" applyFill="1" applyBorder="1" applyAlignment="1">
      <alignment horizontal="center" vertical="center"/>
    </xf>
    <xf numFmtId="1" fontId="14" fillId="3" borderId="8" xfId="2" applyNumberFormat="1" applyFont="1" applyFill="1" applyBorder="1" applyAlignment="1">
      <alignment horizontal="center"/>
    </xf>
    <xf numFmtId="0" fontId="7" fillId="2" borderId="8" xfId="2" applyFont="1" applyFill="1" applyBorder="1" applyAlignment="1">
      <alignment horizontal="center" vertical="center"/>
    </xf>
    <xf numFmtId="1" fontId="7" fillId="2" borderId="8" xfId="2" applyNumberFormat="1" applyFont="1" applyFill="1" applyBorder="1" applyAlignment="1">
      <alignment horizontal="center" vertical="center" wrapText="1"/>
    </xf>
    <xf numFmtId="164" fontId="7" fillId="2" borderId="8" xfId="5" applyFont="1" applyFill="1" applyBorder="1" applyAlignment="1" applyProtection="1">
      <alignment horizontal="center" vertical="center" textRotation="90" wrapText="1"/>
    </xf>
    <xf numFmtId="164" fontId="7" fillId="2" borderId="8" xfId="5" applyFont="1" applyFill="1" applyBorder="1" applyAlignment="1" applyProtection="1">
      <alignment horizontal="center" vertical="center" textRotation="90"/>
    </xf>
    <xf numFmtId="49" fontId="7" fillId="2" borderId="8" xfId="5" applyNumberFormat="1" applyFont="1" applyFill="1" applyBorder="1" applyAlignment="1" applyProtection="1">
      <alignment horizontal="center" vertical="center" textRotation="90" wrapText="1"/>
    </xf>
    <xf numFmtId="164" fontId="7" fillId="2" borderId="18" xfId="5" applyFont="1" applyFill="1" applyBorder="1" applyAlignment="1" applyProtection="1">
      <alignment horizontal="center" vertical="center" textRotation="90"/>
    </xf>
    <xf numFmtId="0" fontId="15" fillId="2" borderId="7" xfId="2" applyFont="1" applyFill="1" applyBorder="1" applyAlignment="1">
      <alignment horizontal="right" vertical="center"/>
    </xf>
    <xf numFmtId="1" fontId="14" fillId="3" borderId="3" xfId="2" applyNumberFormat="1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1" fontId="15" fillId="3" borderId="3" xfId="2" applyNumberFormat="1" applyFont="1" applyFill="1" applyBorder="1" applyAlignment="1">
      <alignment horizontal="center" vertical="center"/>
    </xf>
    <xf numFmtId="0" fontId="7" fillId="2" borderId="19" xfId="2" applyFont="1" applyFill="1" applyBorder="1" applyAlignment="1">
      <alignment horizontal="center" vertical="center"/>
    </xf>
    <xf numFmtId="1" fontId="7" fillId="2" borderId="19" xfId="2" applyNumberFormat="1" applyFont="1" applyFill="1" applyBorder="1" applyAlignment="1">
      <alignment horizontal="center" vertical="center" wrapText="1"/>
    </xf>
    <xf numFmtId="164" fontId="7" fillId="2" borderId="19" xfId="5" applyFont="1" applyFill="1" applyBorder="1" applyAlignment="1" applyProtection="1">
      <alignment horizontal="center" vertical="center" textRotation="90" wrapText="1"/>
    </xf>
    <xf numFmtId="164" fontId="7" fillId="2" borderId="19" xfId="5" applyFont="1" applyFill="1" applyBorder="1" applyAlignment="1" applyProtection="1">
      <alignment horizontal="center" vertical="center" textRotation="90"/>
    </xf>
    <xf numFmtId="49" fontId="7" fillId="2" borderId="19" xfId="5" applyNumberFormat="1" applyFont="1" applyFill="1" applyBorder="1" applyAlignment="1" applyProtection="1">
      <alignment horizontal="center" vertical="center" textRotation="90" wrapText="1"/>
    </xf>
    <xf numFmtId="0" fontId="2" fillId="0" borderId="20" xfId="2" applyFont="1" applyBorder="1" applyAlignment="1">
      <alignment horizontal="left"/>
    </xf>
    <xf numFmtId="1" fontId="3" fillId="0" borderId="21" xfId="2" applyNumberFormat="1" applyFont="1" applyBorder="1"/>
    <xf numFmtId="0" fontId="2" fillId="0" borderId="21" xfId="2" applyFont="1" applyBorder="1" applyAlignment="1">
      <alignment horizontal="center"/>
    </xf>
    <xf numFmtId="0" fontId="2" fillId="0" borderId="22" xfId="2" applyFont="1" applyBorder="1" applyAlignment="1">
      <alignment horizont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2" fontId="26" fillId="0" borderId="0" xfId="2" applyNumberFormat="1" applyFont="1" applyFill="1"/>
    <xf numFmtId="0" fontId="9" fillId="0" borderId="33" xfId="0" applyFont="1" applyFill="1" applyBorder="1" applyAlignment="1">
      <alignment horizontal="center"/>
    </xf>
    <xf numFmtId="0" fontId="9" fillId="0" borderId="33" xfId="4" applyFont="1" applyFill="1" applyBorder="1" applyAlignment="1">
      <alignment horizontal="center"/>
    </xf>
    <xf numFmtId="1" fontId="8" fillId="0" borderId="33" xfId="2" applyNumberFormat="1" applyFont="1" applyFill="1" applyBorder="1" applyAlignment="1">
      <alignment horizontal="center" vertical="center"/>
    </xf>
    <xf numFmtId="165" fontId="8" fillId="0" borderId="11" xfId="2" applyNumberFormat="1" applyFont="1" applyFill="1" applyBorder="1" applyAlignment="1">
      <alignment horizontal="center" vertical="center"/>
    </xf>
    <xf numFmtId="165" fontId="9" fillId="0" borderId="11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4" xfId="2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9" fillId="0" borderId="6" xfId="4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horizontal="center" vertical="center"/>
    </xf>
    <xf numFmtId="0" fontId="9" fillId="0" borderId="4" xfId="0" applyFont="1" applyFill="1" applyBorder="1"/>
    <xf numFmtId="0" fontId="2" fillId="0" borderId="0" xfId="2" applyFont="1" applyFill="1" applyAlignment="1">
      <alignment horizontal="left"/>
    </xf>
    <xf numFmtId="0" fontId="21" fillId="0" borderId="13" xfId="2" applyFont="1" applyBorder="1" applyAlignment="1">
      <alignment horizontal="center"/>
    </xf>
    <xf numFmtId="0" fontId="21" fillId="0" borderId="23" xfId="2" applyFont="1" applyBorder="1" applyAlignment="1">
      <alignment horizontal="center"/>
    </xf>
    <xf numFmtId="0" fontId="21" fillId="0" borderId="24" xfId="2" applyFont="1" applyBorder="1" applyAlignment="1">
      <alignment horizontal="center"/>
    </xf>
    <xf numFmtId="1" fontId="21" fillId="0" borderId="20" xfId="2" applyNumberFormat="1" applyFont="1" applyFill="1" applyBorder="1" applyAlignment="1">
      <alignment horizontal="center" vertical="center" wrapText="1"/>
    </xf>
    <xf numFmtId="1" fontId="21" fillId="0" borderId="21" xfId="2" applyNumberFormat="1" applyFont="1" applyFill="1" applyBorder="1" applyAlignment="1">
      <alignment horizontal="center" vertical="center" wrapText="1"/>
    </xf>
    <xf numFmtId="1" fontId="21" fillId="0" borderId="22" xfId="2" applyNumberFormat="1" applyFont="1" applyFill="1" applyBorder="1" applyAlignment="1">
      <alignment horizontal="center" vertical="center" wrapText="1"/>
    </xf>
    <xf numFmtId="0" fontId="14" fillId="0" borderId="25" xfId="2" applyFont="1" applyFill="1" applyBorder="1" applyAlignment="1">
      <alignment horizontal="right" vertical="center"/>
    </xf>
    <xf numFmtId="0" fontId="14" fillId="0" borderId="26" xfId="2" applyFont="1" applyFill="1" applyBorder="1" applyAlignment="1">
      <alignment horizontal="right" vertical="center"/>
    </xf>
    <xf numFmtId="0" fontId="14" fillId="0" borderId="27" xfId="2" applyFont="1" applyFill="1" applyBorder="1" applyAlignment="1">
      <alignment horizontal="right" vertical="center"/>
    </xf>
    <xf numFmtId="0" fontId="14" fillId="0" borderId="28" xfId="2" applyFont="1" applyFill="1" applyBorder="1" applyAlignment="1">
      <alignment horizontal="right" vertical="center"/>
    </xf>
    <xf numFmtId="0" fontId="14" fillId="0" borderId="29" xfId="2" applyFont="1" applyFill="1" applyBorder="1" applyAlignment="1">
      <alignment horizontal="right" vertical="center"/>
    </xf>
    <xf numFmtId="0" fontId="14" fillId="0" borderId="30" xfId="2" applyFont="1" applyFill="1" applyBorder="1" applyAlignment="1">
      <alignment horizontal="right" vertical="center"/>
    </xf>
    <xf numFmtId="0" fontId="14" fillId="0" borderId="4" xfId="2" applyFont="1" applyFill="1" applyBorder="1" applyAlignment="1">
      <alignment horizontal="right" vertical="center"/>
    </xf>
    <xf numFmtId="0" fontId="14" fillId="0" borderId="31" xfId="2" applyFont="1" applyFill="1" applyBorder="1" applyAlignment="1">
      <alignment horizontal="right" vertical="center"/>
    </xf>
    <xf numFmtId="0" fontId="14" fillId="0" borderId="10" xfId="2" applyFont="1" applyFill="1" applyBorder="1" applyAlignment="1">
      <alignment horizontal="right" vertical="center"/>
    </xf>
    <xf numFmtId="0" fontId="14" fillId="0" borderId="32" xfId="2" applyFont="1" applyFill="1" applyBorder="1" applyAlignment="1">
      <alignment horizontal="right" vertical="center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9"/>
  <sheetViews>
    <sheetView tabSelected="1" topLeftCell="A3" zoomScale="130" zoomScaleNormal="130" workbookViewId="0">
      <selection activeCell="A12" sqref="A12"/>
    </sheetView>
  </sheetViews>
  <sheetFormatPr defaultColWidth="13" defaultRowHeight="12.75" x14ac:dyDescent="0.2"/>
  <cols>
    <col min="1" max="1" width="47.140625" style="1" customWidth="1"/>
    <col min="2" max="2" width="5.85546875" style="62" customWidth="1"/>
    <col min="3" max="9" width="5.85546875" style="2" customWidth="1"/>
    <col min="10" max="10" width="5.85546875" style="3" customWidth="1"/>
    <col min="11" max="11" width="0" style="4" hidden="1" customWidth="1"/>
    <col min="12" max="13" width="0" style="5" hidden="1" customWidth="1"/>
    <col min="14" max="14" width="0" style="6" hidden="1" customWidth="1"/>
    <col min="15" max="16" width="0" style="7" hidden="1" customWidth="1"/>
    <col min="17" max="16384" width="13" style="6"/>
  </cols>
  <sheetData>
    <row r="1" spans="1:16" x14ac:dyDescent="0.2">
      <c r="A1" s="202" t="s">
        <v>19</v>
      </c>
      <c r="B1" s="203"/>
      <c r="C1" s="203"/>
      <c r="D1" s="203"/>
      <c r="E1" s="203"/>
      <c r="F1" s="203"/>
      <c r="G1" s="203"/>
      <c r="H1" s="203"/>
      <c r="I1" s="203"/>
      <c r="J1" s="204"/>
    </row>
    <row r="2" spans="1:16" ht="48" customHeight="1" x14ac:dyDescent="0.2">
      <c r="A2" s="205" t="s">
        <v>96</v>
      </c>
      <c r="B2" s="206"/>
      <c r="C2" s="206"/>
      <c r="D2" s="206"/>
      <c r="E2" s="206"/>
      <c r="F2" s="206"/>
      <c r="G2" s="206"/>
      <c r="H2" s="206"/>
      <c r="I2" s="206"/>
      <c r="J2" s="207"/>
    </row>
    <row r="3" spans="1:16" ht="3" customHeight="1" x14ac:dyDescent="0.2">
      <c r="A3" s="174"/>
      <c r="B3" s="175"/>
      <c r="C3" s="176"/>
      <c r="D3" s="176"/>
      <c r="E3" s="176"/>
      <c r="F3" s="176"/>
      <c r="G3" s="176"/>
      <c r="H3" s="176"/>
      <c r="I3" s="176"/>
      <c r="J3" s="177"/>
    </row>
    <row r="4" spans="1:16" s="11" customFormat="1" ht="78.75" customHeight="1" x14ac:dyDescent="0.25">
      <c r="A4" s="169" t="s">
        <v>0</v>
      </c>
      <c r="B4" s="170" t="s">
        <v>1</v>
      </c>
      <c r="C4" s="171" t="s">
        <v>2</v>
      </c>
      <c r="D4" s="171" t="s">
        <v>3</v>
      </c>
      <c r="E4" s="172" t="s">
        <v>4</v>
      </c>
      <c r="F4" s="173" t="s">
        <v>5</v>
      </c>
      <c r="G4" s="173" t="s">
        <v>6</v>
      </c>
      <c r="H4" s="171" t="s">
        <v>7</v>
      </c>
      <c r="I4" s="172" t="s">
        <v>27</v>
      </c>
      <c r="J4" s="172" t="s">
        <v>28</v>
      </c>
      <c r="K4" s="9" t="s">
        <v>8</v>
      </c>
      <c r="L4" s="10" t="s">
        <v>9</v>
      </c>
      <c r="M4" s="10" t="s">
        <v>10</v>
      </c>
      <c r="O4" s="12" t="s">
        <v>11</v>
      </c>
      <c r="P4" s="12" t="s">
        <v>12</v>
      </c>
    </row>
    <row r="5" spans="1:16" s="11" customFormat="1" ht="12.75" customHeight="1" x14ac:dyDescent="0.25">
      <c r="A5" s="148" t="s">
        <v>20</v>
      </c>
      <c r="B5" s="208" t="s">
        <v>33</v>
      </c>
      <c r="C5" s="209"/>
      <c r="D5" s="209"/>
      <c r="E5" s="209"/>
      <c r="F5" s="209"/>
      <c r="G5" s="209"/>
      <c r="H5" s="210"/>
      <c r="I5" s="131">
        <v>10</v>
      </c>
      <c r="J5" s="132">
        <v>10</v>
      </c>
      <c r="K5" s="9"/>
      <c r="L5" s="10"/>
      <c r="M5" s="10"/>
      <c r="O5" s="12"/>
      <c r="P5" s="12"/>
    </row>
    <row r="6" spans="1:16" s="22" customFormat="1" ht="12.6" customHeight="1" x14ac:dyDescent="0.25">
      <c r="A6" s="190" t="s">
        <v>72</v>
      </c>
      <c r="B6" s="178">
        <v>4</v>
      </c>
      <c r="C6" s="75" t="s">
        <v>14</v>
      </c>
      <c r="D6" s="76">
        <f t="shared" ref="D6:D13" si="0">SUM(E6:H6)</f>
        <v>30</v>
      </c>
      <c r="E6" s="191">
        <v>15</v>
      </c>
      <c r="F6" s="192">
        <v>15</v>
      </c>
      <c r="G6" s="192"/>
      <c r="H6" s="149"/>
      <c r="I6" s="91">
        <f t="shared" ref="I6:I13" si="1">E6/$I$5</f>
        <v>1.5</v>
      </c>
      <c r="J6" s="92">
        <f t="shared" ref="J6:J13" si="2">(F6+G6+H6)/$J$5</f>
        <v>1.5</v>
      </c>
      <c r="K6" s="18" t="str">
        <f t="shared" ref="K6:K13" si="3">"#REF!/25"</f>
        <v>#REF!/25</v>
      </c>
      <c r="L6" s="19">
        <v>0</v>
      </c>
      <c r="M6" s="19">
        <f t="shared" ref="M6:M13" si="4">IF(G6&gt;0,1,0)</f>
        <v>0</v>
      </c>
      <c r="N6" s="20" t="str">
        <f>"#REF!/E5"</f>
        <v>#REF!/E5</v>
      </c>
      <c r="O6" s="21">
        <v>3</v>
      </c>
      <c r="P6" s="21" t="str">
        <f>"#REF!-P5"</f>
        <v>#REF!-P5</v>
      </c>
    </row>
    <row r="7" spans="1:16" s="22" customFormat="1" ht="12.6" customHeight="1" x14ac:dyDescent="0.25">
      <c r="A7" s="190" t="s">
        <v>75</v>
      </c>
      <c r="B7" s="178">
        <v>2</v>
      </c>
      <c r="C7" s="75" t="s">
        <v>14</v>
      </c>
      <c r="D7" s="76">
        <f t="shared" si="0"/>
        <v>20</v>
      </c>
      <c r="E7" s="191"/>
      <c r="F7" s="192"/>
      <c r="G7" s="192">
        <v>20</v>
      </c>
      <c r="H7" s="149"/>
      <c r="I7" s="91">
        <f>E7/$I$5</f>
        <v>0</v>
      </c>
      <c r="J7" s="92">
        <f>(F7+G7+H7)/$J$5</f>
        <v>2</v>
      </c>
      <c r="K7" s="18"/>
      <c r="L7" s="19"/>
      <c r="M7" s="19"/>
      <c r="N7" s="20"/>
      <c r="O7" s="21"/>
      <c r="P7" s="21"/>
    </row>
    <row r="8" spans="1:16" s="22" customFormat="1" ht="24" customHeight="1" x14ac:dyDescent="0.25">
      <c r="A8" s="193" t="s">
        <v>79</v>
      </c>
      <c r="B8" s="179">
        <v>3</v>
      </c>
      <c r="C8" s="14" t="s">
        <v>14</v>
      </c>
      <c r="D8" s="15">
        <f t="shared" si="0"/>
        <v>10</v>
      </c>
      <c r="E8" s="181">
        <v>10</v>
      </c>
      <c r="F8" s="110"/>
      <c r="G8" s="110"/>
      <c r="H8" s="150"/>
      <c r="I8" s="91">
        <f t="shared" si="1"/>
        <v>1</v>
      </c>
      <c r="J8" s="92">
        <f t="shared" si="2"/>
        <v>0</v>
      </c>
      <c r="K8" s="18" t="str">
        <f t="shared" si="3"/>
        <v>#REF!/25</v>
      </c>
      <c r="L8" s="19">
        <v>0</v>
      </c>
      <c r="M8" s="19">
        <f t="shared" si="4"/>
        <v>0</v>
      </c>
      <c r="N8" s="20" t="str">
        <f>"#REF!/E6"</f>
        <v>#REF!/E6</v>
      </c>
      <c r="O8" s="21">
        <v>2</v>
      </c>
      <c r="P8" s="21" t="str">
        <f>"#REF!-P6"</f>
        <v>#REF!-P6</v>
      </c>
    </row>
    <row r="9" spans="1:16" s="22" customFormat="1" ht="12.6" customHeight="1" x14ac:dyDescent="0.25">
      <c r="A9" s="190" t="s">
        <v>39</v>
      </c>
      <c r="B9" s="179">
        <v>4</v>
      </c>
      <c r="C9" s="14" t="s">
        <v>14</v>
      </c>
      <c r="D9" s="15">
        <f t="shared" si="0"/>
        <v>25</v>
      </c>
      <c r="E9" s="181">
        <v>10</v>
      </c>
      <c r="F9" s="110">
        <v>5</v>
      </c>
      <c r="G9" s="110">
        <v>10</v>
      </c>
      <c r="H9" s="150"/>
      <c r="I9" s="91">
        <f t="shared" si="1"/>
        <v>1</v>
      </c>
      <c r="J9" s="92">
        <f t="shared" si="2"/>
        <v>1.5</v>
      </c>
      <c r="K9" s="18" t="str">
        <f t="shared" si="3"/>
        <v>#REF!/25</v>
      </c>
      <c r="L9" s="19">
        <v>0</v>
      </c>
      <c r="M9" s="19">
        <f t="shared" si="4"/>
        <v>1</v>
      </c>
      <c r="N9" s="20" t="str">
        <f>"#REF!/E7"</f>
        <v>#REF!/E7</v>
      </c>
      <c r="O9" s="21">
        <f>D9/25</f>
        <v>1</v>
      </c>
      <c r="P9" s="21" t="str">
        <f>"#REF!-P7"</f>
        <v>#REF!-P7</v>
      </c>
    </row>
    <row r="10" spans="1:16" s="22" customFormat="1" ht="12.6" customHeight="1" x14ac:dyDescent="0.25">
      <c r="A10" s="190" t="s">
        <v>40</v>
      </c>
      <c r="B10" s="179">
        <v>5</v>
      </c>
      <c r="C10" s="14" t="s">
        <v>13</v>
      </c>
      <c r="D10" s="15">
        <f t="shared" si="0"/>
        <v>30</v>
      </c>
      <c r="E10" s="181">
        <v>10</v>
      </c>
      <c r="F10" s="110">
        <v>7</v>
      </c>
      <c r="G10" s="110">
        <v>13</v>
      </c>
      <c r="H10" s="150"/>
      <c r="I10" s="91">
        <f t="shared" si="1"/>
        <v>1</v>
      </c>
      <c r="J10" s="92">
        <f t="shared" si="2"/>
        <v>2</v>
      </c>
      <c r="K10" s="18" t="str">
        <f t="shared" si="3"/>
        <v>#REF!/25</v>
      </c>
      <c r="L10" s="19">
        <v>0</v>
      </c>
      <c r="M10" s="19">
        <f t="shared" si="4"/>
        <v>1</v>
      </c>
      <c r="N10" s="20" t="str">
        <f>"#REF!/E8"</f>
        <v>#REF!/E8</v>
      </c>
      <c r="O10" s="21">
        <v>0.6</v>
      </c>
      <c r="P10" s="21" t="str">
        <f>"#REF!-P8"</f>
        <v>#REF!-P8</v>
      </c>
    </row>
    <row r="11" spans="1:16" s="23" customFormat="1" ht="12.6" customHeight="1" x14ac:dyDescent="0.25">
      <c r="A11" s="190" t="s">
        <v>41</v>
      </c>
      <c r="B11" s="179">
        <v>5</v>
      </c>
      <c r="C11" s="14" t="s">
        <v>13</v>
      </c>
      <c r="D11" s="15">
        <f t="shared" si="0"/>
        <v>40</v>
      </c>
      <c r="E11" s="181">
        <v>10</v>
      </c>
      <c r="F11" s="194">
        <v>10</v>
      </c>
      <c r="G11" s="110">
        <v>20</v>
      </c>
      <c r="H11" s="150"/>
      <c r="I11" s="91">
        <f t="shared" si="1"/>
        <v>1</v>
      </c>
      <c r="J11" s="92">
        <f t="shared" si="2"/>
        <v>3</v>
      </c>
      <c r="K11" s="18" t="str">
        <f t="shared" si="3"/>
        <v>#REF!/25</v>
      </c>
      <c r="L11" s="19">
        <v>0</v>
      </c>
      <c r="M11" s="19">
        <f t="shared" si="4"/>
        <v>1</v>
      </c>
      <c r="N11" s="20" t="str">
        <f>"#REF!/E9"</f>
        <v>#REF!/E9</v>
      </c>
      <c r="O11" s="21">
        <v>0.6</v>
      </c>
      <c r="P11" s="21" t="str">
        <f>"#REF!-P9"</f>
        <v>#REF!-P9</v>
      </c>
    </row>
    <row r="12" spans="1:16" s="23" customFormat="1" ht="12.6" customHeight="1" x14ac:dyDescent="0.25">
      <c r="A12" s="190" t="s">
        <v>48</v>
      </c>
      <c r="B12" s="98">
        <v>4</v>
      </c>
      <c r="C12" s="14" t="s">
        <v>14</v>
      </c>
      <c r="D12" s="15">
        <f t="shared" si="0"/>
        <v>25</v>
      </c>
      <c r="E12" s="181">
        <v>10</v>
      </c>
      <c r="F12" s="192">
        <v>5</v>
      </c>
      <c r="G12" s="110">
        <v>10</v>
      </c>
      <c r="H12" s="15"/>
      <c r="I12" s="94">
        <f>(E12/I5)</f>
        <v>1</v>
      </c>
      <c r="J12" s="92">
        <f>(F12+G12+H12)/J5</f>
        <v>1.5</v>
      </c>
      <c r="K12" s="18"/>
      <c r="L12" s="19"/>
      <c r="M12" s="19"/>
      <c r="N12" s="20"/>
      <c r="O12" s="21"/>
      <c r="P12" s="21"/>
    </row>
    <row r="13" spans="1:16" s="22" customFormat="1" ht="12.6" customHeight="1" x14ac:dyDescent="0.25">
      <c r="A13" s="190" t="s">
        <v>42</v>
      </c>
      <c r="B13" s="179">
        <v>2</v>
      </c>
      <c r="C13" s="14" t="s">
        <v>14</v>
      </c>
      <c r="D13" s="15">
        <f t="shared" si="0"/>
        <v>30</v>
      </c>
      <c r="E13" s="181">
        <v>30</v>
      </c>
      <c r="F13" s="110"/>
      <c r="G13" s="110"/>
      <c r="H13" s="150"/>
      <c r="I13" s="91">
        <f t="shared" si="1"/>
        <v>3</v>
      </c>
      <c r="J13" s="92">
        <f t="shared" si="2"/>
        <v>0</v>
      </c>
      <c r="K13" s="18" t="str">
        <f t="shared" si="3"/>
        <v>#REF!/25</v>
      </c>
      <c r="L13" s="24">
        <v>1</v>
      </c>
      <c r="M13" s="19">
        <f t="shared" si="4"/>
        <v>0</v>
      </c>
      <c r="N13" s="20" t="str">
        <f>"#REF!/E10"</f>
        <v>#REF!/E10</v>
      </c>
      <c r="O13" s="21">
        <f>D13/25</f>
        <v>1.2</v>
      </c>
      <c r="P13" s="21" t="str">
        <f>"#REF!-P10"</f>
        <v>#REF!-P10</v>
      </c>
    </row>
    <row r="14" spans="1:16" s="23" customFormat="1" ht="12.6" customHeight="1" x14ac:dyDescent="0.25">
      <c r="A14" s="151" t="s">
        <v>15</v>
      </c>
      <c r="B14" s="78">
        <f>SUM(B6:B13)</f>
        <v>29</v>
      </c>
      <c r="C14" s="26">
        <f>COUNTIF(C6:C13,"e")</f>
        <v>2</v>
      </c>
      <c r="D14" s="27">
        <f t="shared" ref="D14:P14" si="5">SUM(D6:D13)</f>
        <v>210</v>
      </c>
      <c r="E14" s="27">
        <f t="shared" si="5"/>
        <v>95</v>
      </c>
      <c r="F14" s="27">
        <f t="shared" si="5"/>
        <v>42</v>
      </c>
      <c r="G14" s="27">
        <f t="shared" si="5"/>
        <v>73</v>
      </c>
      <c r="H14" s="69">
        <f t="shared" si="5"/>
        <v>0</v>
      </c>
      <c r="I14" s="93">
        <f t="shared" si="5"/>
        <v>9.5</v>
      </c>
      <c r="J14" s="97">
        <f t="shared" si="5"/>
        <v>11.5</v>
      </c>
      <c r="K14" s="83">
        <f t="shared" si="5"/>
        <v>0</v>
      </c>
      <c r="L14" s="70">
        <f t="shared" si="5"/>
        <v>1</v>
      </c>
      <c r="M14" s="70">
        <f t="shared" si="5"/>
        <v>3</v>
      </c>
      <c r="N14" s="70">
        <f t="shared" si="5"/>
        <v>0</v>
      </c>
      <c r="O14" s="70">
        <f t="shared" si="5"/>
        <v>8.3999999999999986</v>
      </c>
      <c r="P14" s="82">
        <f t="shared" si="5"/>
        <v>0</v>
      </c>
    </row>
    <row r="15" spans="1:16" s="23" customFormat="1" ht="12.6" customHeight="1" x14ac:dyDescent="0.25">
      <c r="A15" s="152" t="s">
        <v>21</v>
      </c>
      <c r="B15" s="211" t="s">
        <v>33</v>
      </c>
      <c r="C15" s="212"/>
      <c r="D15" s="212"/>
      <c r="E15" s="212"/>
      <c r="F15" s="212"/>
      <c r="G15" s="212"/>
      <c r="H15" s="213"/>
      <c r="I15" s="131">
        <v>10</v>
      </c>
      <c r="J15" s="132">
        <v>10</v>
      </c>
      <c r="K15" s="64"/>
      <c r="L15" s="28"/>
      <c r="M15" s="19"/>
      <c r="N15" s="20"/>
      <c r="O15" s="21"/>
      <c r="P15" s="21"/>
    </row>
    <row r="16" spans="1:16" s="23" customFormat="1" ht="12.6" customHeight="1" x14ac:dyDescent="0.25">
      <c r="A16" s="190" t="s">
        <v>80</v>
      </c>
      <c r="B16" s="118">
        <v>5</v>
      </c>
      <c r="C16" s="188" t="s">
        <v>13</v>
      </c>
      <c r="D16" s="87">
        <f t="shared" ref="D16:D22" si="6">SUM(E16:H16)</f>
        <v>30</v>
      </c>
      <c r="E16" s="87">
        <v>15</v>
      </c>
      <c r="F16" s="87">
        <v>15</v>
      </c>
      <c r="G16" s="189"/>
      <c r="H16" s="15"/>
      <c r="I16" s="94">
        <f t="shared" ref="I16:I22" si="7">E16/$I$15</f>
        <v>1.5</v>
      </c>
      <c r="J16" s="92">
        <f t="shared" ref="J16:J22" si="8">(F16+G16+H16)/$J$15</f>
        <v>1.5</v>
      </c>
      <c r="K16" s="18" t="str">
        <f t="shared" ref="K16:K22" si="9">"#REF!/25"</f>
        <v>#REF!/25</v>
      </c>
      <c r="L16" s="28">
        <v>0</v>
      </c>
      <c r="M16" s="19">
        <f t="shared" ref="M16:M22" si="10">IF(G16&gt;0,1,0)</f>
        <v>0</v>
      </c>
      <c r="N16" s="20" t="str">
        <f>"#REF!/E17"</f>
        <v>#REF!/E17</v>
      </c>
      <c r="O16" s="21">
        <v>4.2</v>
      </c>
      <c r="P16" s="21" t="str">
        <f>"#REF!-P17"</f>
        <v>#REF!-P17</v>
      </c>
    </row>
    <row r="17" spans="1:16" s="23" customFormat="1" ht="12.6" customHeight="1" x14ac:dyDescent="0.25">
      <c r="A17" s="190" t="s">
        <v>76</v>
      </c>
      <c r="B17" s="118">
        <v>2</v>
      </c>
      <c r="C17" s="188" t="s">
        <v>14</v>
      </c>
      <c r="D17" s="87">
        <f t="shared" si="6"/>
        <v>15</v>
      </c>
      <c r="E17" s="195"/>
      <c r="F17" s="115"/>
      <c r="G17" s="115">
        <v>15</v>
      </c>
      <c r="H17" s="15"/>
      <c r="I17" s="94">
        <f t="shared" si="7"/>
        <v>0</v>
      </c>
      <c r="J17" s="92">
        <f t="shared" si="8"/>
        <v>1.5</v>
      </c>
      <c r="K17" s="18" t="str">
        <f t="shared" si="9"/>
        <v>#REF!/25</v>
      </c>
      <c r="L17" s="28">
        <v>0</v>
      </c>
      <c r="M17" s="19">
        <f t="shared" si="10"/>
        <v>1</v>
      </c>
      <c r="N17" s="20" t="str">
        <f>"#REF!/E18"</f>
        <v>#REF!/E18</v>
      </c>
      <c r="O17" s="21">
        <v>4</v>
      </c>
      <c r="P17" s="21" t="str">
        <f>"#REF!-P18"</f>
        <v>#REF!-P18</v>
      </c>
    </row>
    <row r="18" spans="1:16" s="23" customFormat="1" ht="12.6" customHeight="1" x14ac:dyDescent="0.25">
      <c r="A18" s="190" t="s">
        <v>74</v>
      </c>
      <c r="B18" s="118">
        <v>2</v>
      </c>
      <c r="C18" s="188" t="s">
        <v>14</v>
      </c>
      <c r="D18" s="87">
        <f t="shared" si="6"/>
        <v>20</v>
      </c>
      <c r="E18" s="195"/>
      <c r="F18" s="115"/>
      <c r="G18" s="115">
        <v>20</v>
      </c>
      <c r="H18" s="86"/>
      <c r="I18" s="94">
        <f>E18/$I$15</f>
        <v>0</v>
      </c>
      <c r="J18" s="92">
        <f>(F18+G18+H18)/$J$15</f>
        <v>2</v>
      </c>
      <c r="K18" s="18"/>
      <c r="L18" s="28"/>
      <c r="M18" s="19"/>
      <c r="N18" s="20"/>
      <c r="O18" s="21"/>
      <c r="P18" s="21"/>
    </row>
    <row r="19" spans="1:16" s="29" customFormat="1" ht="12.6" customHeight="1" x14ac:dyDescent="0.25">
      <c r="A19" s="190" t="s">
        <v>43</v>
      </c>
      <c r="B19" s="118">
        <v>2</v>
      </c>
      <c r="C19" s="188" t="s">
        <v>14</v>
      </c>
      <c r="D19" s="87">
        <f t="shared" si="6"/>
        <v>30</v>
      </c>
      <c r="E19" s="195">
        <v>15</v>
      </c>
      <c r="F19" s="115">
        <v>5</v>
      </c>
      <c r="G19" s="115">
        <v>10</v>
      </c>
      <c r="H19" s="86"/>
      <c r="I19" s="122">
        <f t="shared" si="7"/>
        <v>1.5</v>
      </c>
      <c r="J19" s="123">
        <f t="shared" si="8"/>
        <v>1.5</v>
      </c>
      <c r="K19" s="18" t="str">
        <f t="shared" si="9"/>
        <v>#REF!/25</v>
      </c>
      <c r="L19" s="19">
        <v>0</v>
      </c>
      <c r="M19" s="19">
        <f t="shared" si="10"/>
        <v>1</v>
      </c>
      <c r="N19" s="20" t="str">
        <f>"#REF!/E19"</f>
        <v>#REF!/E19</v>
      </c>
      <c r="O19" s="21">
        <v>4</v>
      </c>
      <c r="P19" s="21" t="str">
        <f>"#REF!-P19"</f>
        <v>#REF!-P19</v>
      </c>
    </row>
    <row r="20" spans="1:16" s="25" customFormat="1" ht="12.6" customHeight="1" x14ac:dyDescent="0.25">
      <c r="A20" s="190" t="s">
        <v>44</v>
      </c>
      <c r="B20" s="118">
        <v>5</v>
      </c>
      <c r="C20" s="188" t="s">
        <v>13</v>
      </c>
      <c r="D20" s="87">
        <f t="shared" si="6"/>
        <v>40</v>
      </c>
      <c r="E20" s="195">
        <v>25</v>
      </c>
      <c r="F20" s="115">
        <v>15</v>
      </c>
      <c r="G20" s="115"/>
      <c r="H20" s="126"/>
      <c r="I20" s="127">
        <f t="shared" si="7"/>
        <v>2.5</v>
      </c>
      <c r="J20" s="128">
        <f t="shared" si="8"/>
        <v>1.5</v>
      </c>
      <c r="K20" s="18" t="str">
        <f t="shared" si="9"/>
        <v>#REF!/25</v>
      </c>
      <c r="L20" s="19">
        <v>0</v>
      </c>
      <c r="M20" s="19">
        <f t="shared" si="10"/>
        <v>0</v>
      </c>
      <c r="N20" s="20" t="str">
        <f>"#REF!/E20"</f>
        <v>#REF!/E20</v>
      </c>
      <c r="O20" s="21">
        <f>D20/25</f>
        <v>1.6</v>
      </c>
      <c r="P20" s="21" t="str">
        <f>"#REF!-P20"</f>
        <v>#REF!-P20</v>
      </c>
    </row>
    <row r="21" spans="1:16" s="23" customFormat="1" ht="12.6" customHeight="1" x14ac:dyDescent="0.25">
      <c r="A21" s="190" t="s">
        <v>66</v>
      </c>
      <c r="B21" s="178">
        <v>4</v>
      </c>
      <c r="C21" s="196" t="s">
        <v>14</v>
      </c>
      <c r="D21" s="197">
        <f t="shared" si="6"/>
        <v>30</v>
      </c>
      <c r="E21" s="198">
        <v>15</v>
      </c>
      <c r="F21" s="199">
        <v>5</v>
      </c>
      <c r="G21" s="199">
        <v>10</v>
      </c>
      <c r="H21" s="87"/>
      <c r="I21" s="127">
        <f t="shared" si="7"/>
        <v>1.5</v>
      </c>
      <c r="J21" s="128">
        <f t="shared" si="8"/>
        <v>1.5</v>
      </c>
      <c r="K21" s="18" t="str">
        <f t="shared" si="9"/>
        <v>#REF!/25</v>
      </c>
      <c r="L21" s="28">
        <v>0</v>
      </c>
      <c r="M21" s="19">
        <f t="shared" si="10"/>
        <v>1</v>
      </c>
      <c r="N21" s="20" t="str">
        <f>"#REF!/E21"</f>
        <v>#REF!/E21</v>
      </c>
      <c r="O21" s="21">
        <f>D21/25</f>
        <v>1.2</v>
      </c>
      <c r="P21" s="21" t="str">
        <f>"#REF!-P21"</f>
        <v>#REF!-P21</v>
      </c>
    </row>
    <row r="22" spans="1:16" s="22" customFormat="1" ht="12.6" customHeight="1" x14ac:dyDescent="0.25">
      <c r="A22" s="190" t="s">
        <v>45</v>
      </c>
      <c r="B22" s="179">
        <v>3</v>
      </c>
      <c r="C22" s="121" t="s">
        <v>13</v>
      </c>
      <c r="D22" s="87">
        <f t="shared" si="6"/>
        <v>30</v>
      </c>
      <c r="E22" s="195">
        <v>15</v>
      </c>
      <c r="F22" s="115">
        <v>5</v>
      </c>
      <c r="G22" s="115">
        <v>10</v>
      </c>
      <c r="H22" s="87"/>
      <c r="I22" s="127">
        <f t="shared" si="7"/>
        <v>1.5</v>
      </c>
      <c r="J22" s="128">
        <f t="shared" si="8"/>
        <v>1.5</v>
      </c>
      <c r="K22" s="18" t="str">
        <f t="shared" si="9"/>
        <v>#REF!/25</v>
      </c>
      <c r="L22" s="24">
        <v>1</v>
      </c>
      <c r="M22" s="19">
        <f t="shared" si="10"/>
        <v>1</v>
      </c>
      <c r="N22" s="20" t="str">
        <f>"#REF!/E22"</f>
        <v>#REF!/E22</v>
      </c>
      <c r="O22" s="21">
        <f>D22/25</f>
        <v>1.2</v>
      </c>
      <c r="P22" s="21" t="str">
        <f>"#REF!-P22"</f>
        <v>#REF!-P22</v>
      </c>
    </row>
    <row r="23" spans="1:16" s="22" customFormat="1" ht="12.6" customHeight="1" x14ac:dyDescent="0.25">
      <c r="A23" s="153" t="s">
        <v>15</v>
      </c>
      <c r="B23" s="78">
        <f>SUM(B16:B22)</f>
        <v>23</v>
      </c>
      <c r="C23" s="26">
        <f>COUNTIF(C16:C22,"e")</f>
        <v>3</v>
      </c>
      <c r="D23" s="124">
        <f t="shared" ref="D23:K23" si="11">SUM(D16:D22)</f>
        <v>195</v>
      </c>
      <c r="E23" s="124">
        <f t="shared" si="11"/>
        <v>85</v>
      </c>
      <c r="F23" s="124">
        <f t="shared" si="11"/>
        <v>45</v>
      </c>
      <c r="G23" s="124">
        <f t="shared" si="11"/>
        <v>65</v>
      </c>
      <c r="H23" s="124">
        <f t="shared" si="11"/>
        <v>0</v>
      </c>
      <c r="I23" s="125">
        <f t="shared" si="11"/>
        <v>8.5</v>
      </c>
      <c r="J23" s="157">
        <f t="shared" si="11"/>
        <v>11</v>
      </c>
      <c r="K23" s="32">
        <f t="shared" si="11"/>
        <v>0</v>
      </c>
      <c r="L23" s="19"/>
      <c r="M23" s="19"/>
      <c r="N23" s="20"/>
      <c r="O23" s="21"/>
      <c r="P23" s="21"/>
    </row>
    <row r="24" spans="1:16" s="22" customFormat="1" ht="12.6" customHeight="1" x14ac:dyDescent="0.25">
      <c r="A24" s="152" t="s">
        <v>22</v>
      </c>
      <c r="B24" s="211" t="s">
        <v>33</v>
      </c>
      <c r="C24" s="212"/>
      <c r="D24" s="212"/>
      <c r="E24" s="212"/>
      <c r="F24" s="212"/>
      <c r="G24" s="212"/>
      <c r="H24" s="213"/>
      <c r="I24" s="131">
        <v>10</v>
      </c>
      <c r="J24" s="132">
        <v>10</v>
      </c>
      <c r="K24" s="32"/>
      <c r="L24" s="19"/>
      <c r="M24" s="19"/>
      <c r="N24" s="20"/>
      <c r="O24" s="21"/>
      <c r="P24" s="21"/>
    </row>
    <row r="25" spans="1:16" s="22" customFormat="1" ht="12.6" customHeight="1" x14ac:dyDescent="0.25">
      <c r="A25" s="190" t="s">
        <v>73</v>
      </c>
      <c r="B25" s="98">
        <v>3</v>
      </c>
      <c r="C25" s="13" t="s">
        <v>14</v>
      </c>
      <c r="D25" s="15">
        <f t="shared" ref="D25:D30" si="12">SUM(E25:H25)</f>
        <v>25</v>
      </c>
      <c r="E25" s="15">
        <v>10</v>
      </c>
      <c r="F25" s="15">
        <v>5</v>
      </c>
      <c r="G25" s="17">
        <v>10</v>
      </c>
      <c r="H25" s="15"/>
      <c r="I25" s="94">
        <f>E25/$I$24</f>
        <v>1</v>
      </c>
      <c r="J25" s="92">
        <f>(F25+G25+H25)/$J$24</f>
        <v>1.5</v>
      </c>
      <c r="K25" s="18" t="str">
        <f t="shared" ref="K25:K31" si="13">"#REF!/25"</f>
        <v>#REF!/25</v>
      </c>
      <c r="L25" s="19">
        <v>0</v>
      </c>
      <c r="M25" s="19">
        <f t="shared" ref="M25:M31" si="14">IF(G25&gt;0,1,0)</f>
        <v>1</v>
      </c>
      <c r="N25" s="20" t="str">
        <f>"#REF!/E27"</f>
        <v>#REF!/E27</v>
      </c>
      <c r="O25" s="21">
        <v>2.6</v>
      </c>
      <c r="P25" s="21" t="str">
        <f>"#REF!-P27"</f>
        <v>#REF!-P27</v>
      </c>
    </row>
    <row r="26" spans="1:16" s="22" customFormat="1" ht="12.6" customHeight="1" x14ac:dyDescent="0.25">
      <c r="A26" s="190" t="s">
        <v>77</v>
      </c>
      <c r="B26" s="98">
        <v>2</v>
      </c>
      <c r="C26" s="13" t="s">
        <v>14</v>
      </c>
      <c r="D26" s="15">
        <f t="shared" si="12"/>
        <v>15</v>
      </c>
      <c r="E26" s="16"/>
      <c r="F26" s="16"/>
      <c r="G26" s="30">
        <v>15</v>
      </c>
      <c r="H26" s="16"/>
      <c r="I26" s="94">
        <f t="shared" ref="I26:I31" si="15">E26/$I$24</f>
        <v>0</v>
      </c>
      <c r="J26" s="92">
        <f t="shared" ref="J26:J31" si="16">(F26+G26+H26)/$J$24</f>
        <v>1.5</v>
      </c>
      <c r="K26" s="18" t="str">
        <f t="shared" si="13"/>
        <v>#REF!/25</v>
      </c>
      <c r="L26" s="19">
        <v>0</v>
      </c>
      <c r="M26" s="19">
        <f t="shared" si="14"/>
        <v>1</v>
      </c>
      <c r="N26" s="20" t="str">
        <f>"#REF!/E28"</f>
        <v>#REF!/E28</v>
      </c>
      <c r="O26" s="21">
        <v>2.5</v>
      </c>
      <c r="P26" s="21" t="str">
        <f>"#REF!-P28"</f>
        <v>#REF!-P28</v>
      </c>
    </row>
    <row r="27" spans="1:16" s="51" customFormat="1" ht="12.6" customHeight="1" x14ac:dyDescent="0.25">
      <c r="A27" s="190" t="s">
        <v>38</v>
      </c>
      <c r="B27" s="98">
        <v>4</v>
      </c>
      <c r="C27" s="13" t="s">
        <v>14</v>
      </c>
      <c r="D27" s="15">
        <f t="shared" si="12"/>
        <v>45</v>
      </c>
      <c r="E27" s="99">
        <v>15</v>
      </c>
      <c r="F27" s="100">
        <v>10</v>
      </c>
      <c r="G27" s="100">
        <v>20</v>
      </c>
      <c r="H27" s="15"/>
      <c r="I27" s="94">
        <f t="shared" si="15"/>
        <v>1.5</v>
      </c>
      <c r="J27" s="92">
        <f t="shared" si="16"/>
        <v>3</v>
      </c>
      <c r="K27" s="49"/>
      <c r="L27" s="50"/>
      <c r="M27" s="50"/>
      <c r="O27" s="50"/>
      <c r="P27" s="50"/>
    </row>
    <row r="28" spans="1:16" s="22" customFormat="1" ht="12.6" customHeight="1" x14ac:dyDescent="0.25">
      <c r="A28" s="190" t="s">
        <v>71</v>
      </c>
      <c r="B28" s="98">
        <v>4</v>
      </c>
      <c r="C28" s="14" t="s">
        <v>14</v>
      </c>
      <c r="D28" s="15">
        <f t="shared" si="12"/>
        <v>35</v>
      </c>
      <c r="E28" s="15">
        <v>15</v>
      </c>
      <c r="F28" s="15">
        <v>7</v>
      </c>
      <c r="G28" s="17">
        <v>13</v>
      </c>
      <c r="H28" s="15"/>
      <c r="I28" s="94">
        <f t="shared" si="15"/>
        <v>1.5</v>
      </c>
      <c r="J28" s="92">
        <f t="shared" si="16"/>
        <v>2</v>
      </c>
      <c r="K28" s="18" t="str">
        <f t="shared" si="13"/>
        <v>#REF!/25</v>
      </c>
      <c r="L28" s="19">
        <v>0</v>
      </c>
      <c r="M28" s="19">
        <f t="shared" si="14"/>
        <v>1</v>
      </c>
      <c r="N28" s="20" t="str">
        <f>"#REF!/E29"</f>
        <v>#REF!/E29</v>
      </c>
      <c r="O28" s="21">
        <v>2.6</v>
      </c>
      <c r="P28" s="21" t="str">
        <f>"#REF!-P29"</f>
        <v>#REF!-P29</v>
      </c>
    </row>
    <row r="29" spans="1:16" s="22" customFormat="1" ht="12.6" customHeight="1" x14ac:dyDescent="0.25">
      <c r="A29" s="190" t="s">
        <v>46</v>
      </c>
      <c r="B29" s="98">
        <v>4</v>
      </c>
      <c r="C29" s="14" t="s">
        <v>13</v>
      </c>
      <c r="D29" s="15">
        <f t="shared" si="12"/>
        <v>35</v>
      </c>
      <c r="E29" s="16">
        <v>15</v>
      </c>
      <c r="F29" s="15">
        <v>7</v>
      </c>
      <c r="G29" s="17">
        <v>13</v>
      </c>
      <c r="H29" s="33"/>
      <c r="I29" s="94">
        <f t="shared" si="15"/>
        <v>1.5</v>
      </c>
      <c r="J29" s="92">
        <f t="shared" si="16"/>
        <v>2</v>
      </c>
      <c r="K29" s="18" t="str">
        <f t="shared" si="13"/>
        <v>#REF!/25</v>
      </c>
      <c r="L29" s="19">
        <v>0</v>
      </c>
      <c r="M29" s="19">
        <f t="shared" si="14"/>
        <v>1</v>
      </c>
      <c r="N29" s="20" t="str">
        <f>"#REF!/E30"</f>
        <v>#REF!/E30</v>
      </c>
      <c r="O29" s="21">
        <v>2.5</v>
      </c>
      <c r="P29" s="21" t="str">
        <f>"#REF!-P30"</f>
        <v>#REF!-P30</v>
      </c>
    </row>
    <row r="30" spans="1:16" s="22" customFormat="1" ht="12.6" customHeight="1" x14ac:dyDescent="0.25">
      <c r="A30" s="190" t="s">
        <v>47</v>
      </c>
      <c r="B30" s="98">
        <v>4</v>
      </c>
      <c r="C30" s="14" t="s">
        <v>14</v>
      </c>
      <c r="D30" s="15">
        <f t="shared" si="12"/>
        <v>35</v>
      </c>
      <c r="E30" s="16">
        <v>10</v>
      </c>
      <c r="F30" s="15">
        <v>8</v>
      </c>
      <c r="G30" s="15">
        <v>17</v>
      </c>
      <c r="H30" s="15"/>
      <c r="I30" s="94">
        <f t="shared" si="15"/>
        <v>1</v>
      </c>
      <c r="J30" s="92">
        <f t="shared" si="16"/>
        <v>2.5</v>
      </c>
      <c r="K30" s="18" t="str">
        <f t="shared" si="13"/>
        <v>#REF!/25</v>
      </c>
      <c r="L30" s="19">
        <v>0</v>
      </c>
      <c r="M30" s="19">
        <f t="shared" si="14"/>
        <v>1</v>
      </c>
      <c r="N30" s="20" t="str">
        <f>"#REF!/E31"</f>
        <v>#REF!/E31</v>
      </c>
      <c r="O30" s="21">
        <v>2.2000000000000002</v>
      </c>
      <c r="P30" s="21" t="str">
        <f>"#REF!-P31"</f>
        <v>#REF!-P31</v>
      </c>
    </row>
    <row r="31" spans="1:16" s="22" customFormat="1" ht="12.6" customHeight="1" x14ac:dyDescent="0.25">
      <c r="A31" s="129" t="s">
        <v>81</v>
      </c>
      <c r="B31" s="98">
        <v>2</v>
      </c>
      <c r="C31" s="13" t="s">
        <v>14</v>
      </c>
      <c r="D31" s="15">
        <v>15</v>
      </c>
      <c r="E31" s="16">
        <v>15</v>
      </c>
      <c r="F31" s="16"/>
      <c r="G31" s="30"/>
      <c r="H31" s="16"/>
      <c r="I31" s="94">
        <f t="shared" si="15"/>
        <v>1.5</v>
      </c>
      <c r="J31" s="92">
        <f t="shared" si="16"/>
        <v>0</v>
      </c>
      <c r="K31" s="18" t="str">
        <f t="shared" si="13"/>
        <v>#REF!/25</v>
      </c>
      <c r="L31" s="19">
        <v>0</v>
      </c>
      <c r="M31" s="19">
        <f t="shared" si="14"/>
        <v>0</v>
      </c>
      <c r="N31" s="20" t="str">
        <f>"#REF!/E32"</f>
        <v>#REF!/E32</v>
      </c>
      <c r="O31" s="21">
        <f>D31/25</f>
        <v>0.6</v>
      </c>
      <c r="P31" s="21" t="str">
        <f>"#REF!-P32"</f>
        <v>#REF!-P32</v>
      </c>
    </row>
    <row r="32" spans="1:16" s="22" customFormat="1" ht="12.6" customHeight="1" x14ac:dyDescent="0.25">
      <c r="A32" s="153" t="s">
        <v>15</v>
      </c>
      <c r="B32" s="78">
        <f>SUM(B25:B31)</f>
        <v>23</v>
      </c>
      <c r="C32" s="26">
        <f>COUNTIF(C25:C31,"e")</f>
        <v>1</v>
      </c>
      <c r="D32" s="27">
        <f>SUM(D25:D31)</f>
        <v>205</v>
      </c>
      <c r="E32" s="27">
        <f>SUM(E25:E31)</f>
        <v>80</v>
      </c>
      <c r="F32" s="27">
        <f>SUM(F25:F31)</f>
        <v>37</v>
      </c>
      <c r="G32" s="27">
        <f>SUM(G25:G31)</f>
        <v>88</v>
      </c>
      <c r="H32" s="27"/>
      <c r="I32" s="95">
        <f>SUM(I25:I31)</f>
        <v>8</v>
      </c>
      <c r="J32" s="95">
        <f>SUM(J25:J31)</f>
        <v>12.5</v>
      </c>
      <c r="K32" s="32">
        <f>SUM(K25:K31)</f>
        <v>0</v>
      </c>
      <c r="L32" s="19"/>
      <c r="M32" s="19"/>
      <c r="N32" s="20"/>
      <c r="O32" s="21"/>
      <c r="P32" s="21"/>
    </row>
    <row r="33" spans="1:16" s="22" customFormat="1" ht="12.6" customHeight="1" x14ac:dyDescent="0.25">
      <c r="A33" s="152" t="s">
        <v>23</v>
      </c>
      <c r="B33" s="211" t="s">
        <v>33</v>
      </c>
      <c r="C33" s="212"/>
      <c r="D33" s="212"/>
      <c r="E33" s="212"/>
      <c r="F33" s="212"/>
      <c r="G33" s="212"/>
      <c r="H33" s="213"/>
      <c r="I33" s="131">
        <v>10</v>
      </c>
      <c r="J33" s="132">
        <v>10</v>
      </c>
      <c r="K33" s="32"/>
      <c r="L33" s="19"/>
      <c r="M33" s="19"/>
      <c r="N33" s="20"/>
      <c r="O33" s="21"/>
      <c r="P33" s="21"/>
    </row>
    <row r="34" spans="1:16" s="22" customFormat="1" ht="12.6" customHeight="1" x14ac:dyDescent="0.25">
      <c r="A34" s="190" t="s">
        <v>78</v>
      </c>
      <c r="B34" s="98">
        <v>2</v>
      </c>
      <c r="C34" s="14" t="s">
        <v>13</v>
      </c>
      <c r="D34" s="15">
        <f t="shared" ref="D34:D40" si="17">SUM(E34:H34)</f>
        <v>15</v>
      </c>
      <c r="E34" s="15"/>
      <c r="F34" s="15"/>
      <c r="G34" s="17">
        <v>15</v>
      </c>
      <c r="H34" s="15"/>
      <c r="I34" s="94">
        <f>(E34/$I$33)</f>
        <v>0</v>
      </c>
      <c r="J34" s="92">
        <f>(F34+G34+H34)/J$33</f>
        <v>1.5</v>
      </c>
      <c r="K34" s="18" t="str">
        <f t="shared" ref="K34:K39" si="18">"#REF!/25"</f>
        <v>#REF!/25</v>
      </c>
      <c r="L34" s="19">
        <v>0</v>
      </c>
      <c r="M34" s="19">
        <f t="shared" ref="M34:M39" si="19">IF(G34&gt;0,1,0)</f>
        <v>1</v>
      </c>
      <c r="N34" s="20" t="str">
        <f>"#REF!/E38"</f>
        <v>#REF!/E38</v>
      </c>
      <c r="O34" s="21">
        <v>2.8</v>
      </c>
      <c r="P34" s="21" t="str">
        <f>"#REF!-P38"</f>
        <v>#REF!-P38</v>
      </c>
    </row>
    <row r="35" spans="1:16" s="22" customFormat="1" ht="12.6" customHeight="1" x14ac:dyDescent="0.25">
      <c r="A35" s="190" t="s">
        <v>70</v>
      </c>
      <c r="B35" s="98">
        <v>3</v>
      </c>
      <c r="C35" s="14" t="s">
        <v>14</v>
      </c>
      <c r="D35" s="15">
        <f t="shared" si="17"/>
        <v>25</v>
      </c>
      <c r="E35" s="15">
        <v>10</v>
      </c>
      <c r="F35" s="15">
        <v>5</v>
      </c>
      <c r="G35" s="17">
        <v>10</v>
      </c>
      <c r="H35" s="15"/>
      <c r="I35" s="94">
        <f t="shared" ref="I35:I40" si="20">(E35/$I$33)</f>
        <v>1</v>
      </c>
      <c r="J35" s="92">
        <f t="shared" ref="J35:J40" si="21">(F35+G35+H35)/J$33</f>
        <v>1.5</v>
      </c>
      <c r="K35" s="18"/>
      <c r="L35" s="19"/>
      <c r="M35" s="19"/>
      <c r="N35" s="20"/>
      <c r="O35" s="21"/>
      <c r="P35" s="21"/>
    </row>
    <row r="36" spans="1:16" s="22" customFormat="1" ht="12" customHeight="1" x14ac:dyDescent="0.25">
      <c r="A36" s="193" t="s">
        <v>82</v>
      </c>
      <c r="B36" s="98">
        <v>2</v>
      </c>
      <c r="C36" s="14" t="s">
        <v>14</v>
      </c>
      <c r="D36" s="15">
        <f t="shared" si="17"/>
        <v>15</v>
      </c>
      <c r="E36" s="15">
        <v>15</v>
      </c>
      <c r="F36" s="15"/>
      <c r="G36" s="17"/>
      <c r="H36" s="15"/>
      <c r="I36" s="94">
        <f t="shared" si="20"/>
        <v>1.5</v>
      </c>
      <c r="J36" s="92">
        <f t="shared" si="21"/>
        <v>0</v>
      </c>
      <c r="K36" s="18" t="str">
        <f t="shared" si="18"/>
        <v>#REF!/25</v>
      </c>
      <c r="L36" s="19">
        <v>0</v>
      </c>
      <c r="M36" s="19">
        <f t="shared" si="19"/>
        <v>0</v>
      </c>
      <c r="N36" s="20" t="str">
        <f>"#REF!/E39"</f>
        <v>#REF!/E39</v>
      </c>
      <c r="O36" s="21">
        <v>2.5</v>
      </c>
      <c r="P36" s="21" t="str">
        <f>"#REF!-P39"</f>
        <v>#REF!-P39</v>
      </c>
    </row>
    <row r="37" spans="1:16" s="22" customFormat="1" ht="12.6" customHeight="1" x14ac:dyDescent="0.25">
      <c r="A37" s="190" t="s">
        <v>49</v>
      </c>
      <c r="B37" s="98">
        <v>3</v>
      </c>
      <c r="C37" s="14" t="s">
        <v>14</v>
      </c>
      <c r="D37" s="15">
        <f t="shared" si="17"/>
        <v>25</v>
      </c>
      <c r="E37" s="181">
        <v>10</v>
      </c>
      <c r="F37" s="110">
        <v>5</v>
      </c>
      <c r="G37" s="110">
        <v>10</v>
      </c>
      <c r="H37" s="33"/>
      <c r="I37" s="94">
        <f t="shared" si="20"/>
        <v>1</v>
      </c>
      <c r="J37" s="92">
        <f t="shared" si="21"/>
        <v>1.5</v>
      </c>
      <c r="K37" s="18" t="str">
        <f t="shared" si="18"/>
        <v>#REF!/25</v>
      </c>
      <c r="L37" s="19">
        <v>0</v>
      </c>
      <c r="M37" s="19">
        <f t="shared" si="19"/>
        <v>1</v>
      </c>
      <c r="N37" s="20" t="str">
        <f>"#REF!/E41"</f>
        <v>#REF!/E41</v>
      </c>
      <c r="O37" s="21">
        <f>D37/25</f>
        <v>1</v>
      </c>
      <c r="P37" s="21" t="str">
        <f>"#REF!-P41"</f>
        <v>#REF!-P41</v>
      </c>
    </row>
    <row r="38" spans="1:16" s="22" customFormat="1" ht="12.6" customHeight="1" x14ac:dyDescent="0.25">
      <c r="A38" s="190" t="s">
        <v>50</v>
      </c>
      <c r="B38" s="98">
        <v>4</v>
      </c>
      <c r="C38" s="14" t="s">
        <v>13</v>
      </c>
      <c r="D38" s="15">
        <f t="shared" si="17"/>
        <v>35</v>
      </c>
      <c r="E38" s="181">
        <v>15</v>
      </c>
      <c r="F38" s="110">
        <v>7</v>
      </c>
      <c r="G38" s="110">
        <v>13</v>
      </c>
      <c r="H38" s="15"/>
      <c r="I38" s="94">
        <f t="shared" si="20"/>
        <v>1.5</v>
      </c>
      <c r="J38" s="92">
        <f t="shared" si="21"/>
        <v>2</v>
      </c>
      <c r="K38" s="18" t="str">
        <f t="shared" si="18"/>
        <v>#REF!/25</v>
      </c>
      <c r="L38" s="19">
        <v>0</v>
      </c>
      <c r="M38" s="19">
        <f t="shared" si="19"/>
        <v>1</v>
      </c>
      <c r="N38" s="20" t="str">
        <f>"#REF!/E42"</f>
        <v>#REF!/E42</v>
      </c>
      <c r="O38" s="21">
        <f>D38/25</f>
        <v>1.4</v>
      </c>
      <c r="P38" s="21" t="str">
        <f>"#REF!-P42"</f>
        <v>#REF!-P42</v>
      </c>
    </row>
    <row r="39" spans="1:16" s="22" customFormat="1" ht="12.6" customHeight="1" x14ac:dyDescent="0.25">
      <c r="A39" s="190" t="s">
        <v>51</v>
      </c>
      <c r="B39" s="98">
        <v>2</v>
      </c>
      <c r="C39" s="13" t="s">
        <v>14</v>
      </c>
      <c r="D39" s="15">
        <f t="shared" si="17"/>
        <v>25</v>
      </c>
      <c r="E39" s="181">
        <v>10</v>
      </c>
      <c r="F39" s="110">
        <v>5</v>
      </c>
      <c r="G39" s="110">
        <v>10</v>
      </c>
      <c r="H39" s="16"/>
      <c r="I39" s="94">
        <f t="shared" si="20"/>
        <v>1</v>
      </c>
      <c r="J39" s="92">
        <f t="shared" si="21"/>
        <v>1.5</v>
      </c>
      <c r="K39" s="18" t="str">
        <f t="shared" si="18"/>
        <v>#REF!/25</v>
      </c>
      <c r="L39" s="24">
        <v>1</v>
      </c>
      <c r="M39" s="19">
        <f t="shared" si="19"/>
        <v>1</v>
      </c>
      <c r="N39" s="31" t="str">
        <f>"#REF!/E43"</f>
        <v>#REF!/E43</v>
      </c>
      <c r="O39" s="21">
        <f>D39/25</f>
        <v>1</v>
      </c>
      <c r="P39" s="21" t="str">
        <f>"#REF!-P43"</f>
        <v>#REF!-P43</v>
      </c>
    </row>
    <row r="40" spans="1:16" s="22" customFormat="1" ht="12.6" customHeight="1" x14ac:dyDescent="0.25">
      <c r="A40" s="190" t="s">
        <v>68</v>
      </c>
      <c r="B40" s="98">
        <v>4</v>
      </c>
      <c r="C40" s="14" t="s">
        <v>14</v>
      </c>
      <c r="D40" s="15">
        <f t="shared" si="17"/>
        <v>40</v>
      </c>
      <c r="E40" s="99">
        <v>10</v>
      </c>
      <c r="F40" s="100">
        <v>10</v>
      </c>
      <c r="G40" s="100">
        <v>20</v>
      </c>
      <c r="H40" s="16"/>
      <c r="I40" s="94">
        <f t="shared" si="20"/>
        <v>1</v>
      </c>
      <c r="J40" s="92">
        <f t="shared" si="21"/>
        <v>3</v>
      </c>
      <c r="K40" s="18"/>
      <c r="L40" s="24"/>
      <c r="M40" s="19"/>
      <c r="N40" s="31"/>
      <c r="O40" s="21"/>
      <c r="P40" s="21"/>
    </row>
    <row r="41" spans="1:16" s="23" customFormat="1" ht="12.6" customHeight="1" x14ac:dyDescent="0.25">
      <c r="A41" s="154" t="s">
        <v>15</v>
      </c>
      <c r="B41" s="60">
        <f>SUM(B34:B40)</f>
        <v>20</v>
      </c>
      <c r="C41" s="26">
        <f>COUNTIF(C34:C40,"e")</f>
        <v>2</v>
      </c>
      <c r="D41" s="27">
        <f t="shared" ref="D41:P41" si="22">SUM(D34:D40)</f>
        <v>180</v>
      </c>
      <c r="E41" s="27">
        <f t="shared" si="22"/>
        <v>70</v>
      </c>
      <c r="F41" s="27">
        <f t="shared" si="22"/>
        <v>32</v>
      </c>
      <c r="G41" s="27">
        <f t="shared" si="22"/>
        <v>78</v>
      </c>
      <c r="H41" s="27">
        <f t="shared" si="22"/>
        <v>0</v>
      </c>
      <c r="I41" s="95">
        <f t="shared" si="22"/>
        <v>7</v>
      </c>
      <c r="J41" s="95">
        <f t="shared" si="22"/>
        <v>11</v>
      </c>
      <c r="K41" s="27">
        <f t="shared" si="22"/>
        <v>0</v>
      </c>
      <c r="L41" s="27">
        <f t="shared" si="22"/>
        <v>1</v>
      </c>
      <c r="M41" s="27">
        <f t="shared" si="22"/>
        <v>4</v>
      </c>
      <c r="N41" s="27">
        <f t="shared" si="22"/>
        <v>0</v>
      </c>
      <c r="O41" s="27">
        <f t="shared" si="22"/>
        <v>8.6999999999999993</v>
      </c>
      <c r="P41" s="27">
        <f t="shared" si="22"/>
        <v>0</v>
      </c>
    </row>
    <row r="42" spans="1:16" s="22" customFormat="1" ht="12.6" customHeight="1" x14ac:dyDescent="0.25">
      <c r="A42" s="155" t="s">
        <v>16</v>
      </c>
      <c r="B42" s="80">
        <f>B14+B23+B32+B41</f>
        <v>95</v>
      </c>
      <c r="C42" s="34"/>
      <c r="D42" s="60">
        <f>D14+D23+D32+D41</f>
        <v>790</v>
      </c>
      <c r="E42" s="60">
        <f>E14+E23+E32+E41</f>
        <v>330</v>
      </c>
      <c r="F42" s="60">
        <f>F14+F23+F32+F41</f>
        <v>156</v>
      </c>
      <c r="G42" s="60">
        <f>G14+G23+G32+G41</f>
        <v>304</v>
      </c>
      <c r="H42" s="60">
        <f>H41+H32+H23+H14</f>
        <v>0</v>
      </c>
      <c r="I42" s="35"/>
      <c r="J42" s="88"/>
      <c r="K42" s="36" t="str">
        <f>"#REF!/25"</f>
        <v>#REF!/25</v>
      </c>
      <c r="L42" s="19"/>
      <c r="M42" s="19"/>
      <c r="O42" s="21"/>
      <c r="P42" s="21"/>
    </row>
    <row r="43" spans="1:16" s="40" customFormat="1" ht="13.5" x14ac:dyDescent="0.2">
      <c r="A43" s="156" t="s">
        <v>17</v>
      </c>
      <c r="B43" s="145"/>
      <c r="C43" s="81"/>
      <c r="D43" s="146"/>
      <c r="E43" s="61">
        <f>(E42/D42)*100</f>
        <v>41.77215189873418</v>
      </c>
      <c r="F43" s="61">
        <f>(F42/D42)*100</f>
        <v>19.746835443037973</v>
      </c>
      <c r="G43" s="61">
        <f>(G42/D42)*100</f>
        <v>38.481012658227847</v>
      </c>
      <c r="H43" s="61">
        <f>(H42/D42)*100</f>
        <v>0</v>
      </c>
      <c r="I43" s="37"/>
      <c r="J43" s="147"/>
      <c r="K43" s="38"/>
      <c r="L43" s="39"/>
      <c r="M43" s="39"/>
      <c r="O43" s="39"/>
      <c r="P43" s="39"/>
    </row>
    <row r="44" spans="1:16" s="51" customFormat="1" ht="13.5" x14ac:dyDescent="0.25">
      <c r="A44" s="41"/>
      <c r="B44" s="63"/>
      <c r="C44" s="42"/>
      <c r="D44" s="43"/>
      <c r="E44" s="44"/>
      <c r="F44" s="45"/>
      <c r="G44" s="46"/>
      <c r="H44" s="47"/>
      <c r="I44" s="48"/>
      <c r="J44" s="48"/>
      <c r="K44" s="49"/>
      <c r="L44" s="50"/>
      <c r="M44" s="50"/>
      <c r="O44" s="50"/>
      <c r="P44" s="50"/>
    </row>
    <row r="45" spans="1:16" s="51" customFormat="1" ht="39" customHeight="1" x14ac:dyDescent="0.25">
      <c r="A45" s="52"/>
      <c r="B45" s="63"/>
      <c r="C45" s="42"/>
      <c r="D45" s="43"/>
      <c r="E45" s="44"/>
      <c r="F45" s="45"/>
      <c r="G45" s="46"/>
      <c r="H45" s="47"/>
      <c r="I45" s="48"/>
      <c r="J45" s="48"/>
      <c r="K45" s="49"/>
      <c r="L45" s="50"/>
      <c r="M45" s="50"/>
      <c r="O45" s="50"/>
      <c r="P45" s="50"/>
    </row>
    <row r="46" spans="1:16" s="51" customFormat="1" ht="20.25" customHeight="1" x14ac:dyDescent="0.25">
      <c r="A46" s="52"/>
      <c r="B46" s="63"/>
      <c r="C46" s="42"/>
      <c r="D46" s="43"/>
      <c r="E46" s="44"/>
      <c r="F46" s="45"/>
      <c r="G46" s="46"/>
      <c r="H46" s="47"/>
      <c r="I46" s="48"/>
      <c r="J46" s="48"/>
      <c r="K46" s="49"/>
      <c r="L46" s="50"/>
      <c r="M46" s="50"/>
      <c r="O46" s="50"/>
      <c r="P46" s="50"/>
    </row>
    <row r="47" spans="1:16" s="51" customFormat="1" ht="47.25" customHeight="1" x14ac:dyDescent="0.25">
      <c r="A47" s="52"/>
      <c r="B47" s="63"/>
      <c r="C47" s="42"/>
      <c r="D47" s="43"/>
      <c r="E47" s="44"/>
      <c r="F47" s="45"/>
      <c r="G47" s="46"/>
      <c r="H47" s="47"/>
      <c r="I47" s="48"/>
      <c r="J47" s="48"/>
      <c r="K47" s="49"/>
      <c r="L47" s="50"/>
      <c r="M47" s="50"/>
      <c r="O47" s="50"/>
      <c r="P47" s="50"/>
    </row>
    <row r="48" spans="1:16" s="51" customFormat="1" ht="3" hidden="1" customHeight="1" x14ac:dyDescent="0.25">
      <c r="A48" s="52"/>
      <c r="B48" s="63"/>
      <c r="C48" s="42"/>
      <c r="D48" s="43"/>
      <c r="E48" s="44"/>
      <c r="F48" s="45"/>
      <c r="G48" s="46"/>
      <c r="H48" s="47"/>
      <c r="I48" s="48"/>
      <c r="J48" s="48"/>
      <c r="K48" s="49"/>
      <c r="L48" s="50"/>
      <c r="M48" s="50"/>
      <c r="O48" s="50"/>
      <c r="P48" s="50"/>
    </row>
    <row r="49" spans="1:20" s="51" customFormat="1" ht="75.75" customHeight="1" x14ac:dyDescent="0.25">
      <c r="A49" s="159" t="s">
        <v>0</v>
      </c>
      <c r="B49" s="160" t="s">
        <v>1</v>
      </c>
      <c r="C49" s="161" t="s">
        <v>2</v>
      </c>
      <c r="D49" s="161" t="s">
        <v>3</v>
      </c>
      <c r="E49" s="162" t="s">
        <v>4</v>
      </c>
      <c r="F49" s="163" t="s">
        <v>5</v>
      </c>
      <c r="G49" s="163" t="s">
        <v>6</v>
      </c>
      <c r="H49" s="161" t="s">
        <v>7</v>
      </c>
      <c r="I49" s="164" t="s">
        <v>27</v>
      </c>
      <c r="J49" s="164" t="s">
        <v>28</v>
      </c>
      <c r="K49" s="49"/>
      <c r="L49" s="50"/>
      <c r="M49" s="50"/>
      <c r="O49" s="50"/>
      <c r="P49" s="50"/>
    </row>
    <row r="50" spans="1:20" s="136" customFormat="1" ht="14.25" customHeight="1" x14ac:dyDescent="0.2">
      <c r="A50" s="133" t="s">
        <v>24</v>
      </c>
      <c r="B50" s="214" t="s">
        <v>33</v>
      </c>
      <c r="C50" s="214"/>
      <c r="D50" s="214"/>
      <c r="E50" s="214"/>
      <c r="F50" s="214"/>
      <c r="G50" s="214"/>
      <c r="H50" s="214"/>
      <c r="I50" s="131">
        <v>10</v>
      </c>
      <c r="J50" s="132">
        <v>10</v>
      </c>
      <c r="K50" s="134"/>
      <c r="L50" s="135"/>
      <c r="M50" s="135"/>
      <c r="O50" s="135"/>
      <c r="P50" s="135"/>
    </row>
    <row r="51" spans="1:20" s="51" customFormat="1" ht="12.6" customHeight="1" x14ac:dyDescent="0.25">
      <c r="A51" s="89" t="s">
        <v>34</v>
      </c>
      <c r="B51" s="180">
        <v>4</v>
      </c>
      <c r="C51" s="90" t="s">
        <v>13</v>
      </c>
      <c r="D51" s="76">
        <f t="shared" ref="D51:D57" si="23">SUM(E51:H51)</f>
        <v>45</v>
      </c>
      <c r="E51" s="77">
        <v>10</v>
      </c>
      <c r="F51" s="74">
        <v>12</v>
      </c>
      <c r="G51" s="74">
        <v>23</v>
      </c>
      <c r="H51" s="76"/>
      <c r="I51" s="94">
        <f>E51/10</f>
        <v>1</v>
      </c>
      <c r="J51" s="92">
        <f>(F51+G51+H51)/10</f>
        <v>3.5</v>
      </c>
      <c r="K51" s="49"/>
      <c r="L51" s="50"/>
      <c r="M51" s="50"/>
      <c r="O51" s="50"/>
      <c r="P51" s="50"/>
    </row>
    <row r="52" spans="1:20" s="51" customFormat="1" ht="12.6" customHeight="1" x14ac:dyDescent="0.25">
      <c r="A52" s="59" t="s">
        <v>35</v>
      </c>
      <c r="B52" s="73">
        <v>3</v>
      </c>
      <c r="C52" s="13" t="s">
        <v>14</v>
      </c>
      <c r="D52" s="76">
        <f t="shared" si="23"/>
        <v>45</v>
      </c>
      <c r="E52" s="71">
        <v>10</v>
      </c>
      <c r="F52" s="72">
        <v>12</v>
      </c>
      <c r="G52" s="72">
        <v>23</v>
      </c>
      <c r="H52" s="15"/>
      <c r="I52" s="94">
        <f t="shared" ref="I52:I57" si="24">E52/10</f>
        <v>1</v>
      </c>
      <c r="J52" s="92">
        <f t="shared" ref="J52:J57" si="25">(F52+G52+H52)/10</f>
        <v>3.5</v>
      </c>
      <c r="K52" s="49"/>
      <c r="L52" s="50"/>
      <c r="M52" s="50"/>
      <c r="O52" s="50"/>
      <c r="P52" s="50"/>
    </row>
    <row r="53" spans="1:20" s="51" customFormat="1" ht="12.6" customHeight="1" x14ac:dyDescent="0.25">
      <c r="A53" s="59" t="s">
        <v>36</v>
      </c>
      <c r="B53" s="73">
        <v>4</v>
      </c>
      <c r="C53" s="13" t="s">
        <v>13</v>
      </c>
      <c r="D53" s="76">
        <f t="shared" si="23"/>
        <v>15</v>
      </c>
      <c r="E53" s="71">
        <v>5</v>
      </c>
      <c r="F53" s="72">
        <v>3</v>
      </c>
      <c r="G53" s="72">
        <v>7</v>
      </c>
      <c r="H53" s="15"/>
      <c r="I53" s="94">
        <f t="shared" si="24"/>
        <v>0.5</v>
      </c>
      <c r="J53" s="92">
        <f t="shared" si="25"/>
        <v>1</v>
      </c>
      <c r="K53" s="49"/>
      <c r="L53" s="50"/>
      <c r="M53" s="50"/>
      <c r="O53" s="50"/>
      <c r="P53" s="50"/>
    </row>
    <row r="54" spans="1:20" s="51" customFormat="1" ht="12.6" customHeight="1" x14ac:dyDescent="0.25">
      <c r="A54" s="59" t="s">
        <v>37</v>
      </c>
      <c r="B54" s="73">
        <v>4</v>
      </c>
      <c r="C54" s="13" t="s">
        <v>14</v>
      </c>
      <c r="D54" s="76">
        <f t="shared" si="23"/>
        <v>20</v>
      </c>
      <c r="E54" s="71">
        <v>5</v>
      </c>
      <c r="F54" s="72">
        <v>5</v>
      </c>
      <c r="G54" s="72">
        <v>10</v>
      </c>
      <c r="H54" s="15"/>
      <c r="I54" s="94">
        <f t="shared" si="24"/>
        <v>0.5</v>
      </c>
      <c r="J54" s="92">
        <f t="shared" si="25"/>
        <v>1.5</v>
      </c>
      <c r="K54" s="49"/>
      <c r="L54" s="50"/>
      <c r="M54" s="50"/>
      <c r="O54" s="50"/>
      <c r="P54" s="50"/>
    </row>
    <row r="55" spans="1:20" s="55" customFormat="1" ht="12.6" customHeight="1" x14ac:dyDescent="0.2">
      <c r="A55" s="200" t="s">
        <v>84</v>
      </c>
      <c r="B55" s="179">
        <v>3</v>
      </c>
      <c r="C55" s="13" t="s">
        <v>13</v>
      </c>
      <c r="D55" s="76">
        <f t="shared" si="23"/>
        <v>20</v>
      </c>
      <c r="E55" s="181">
        <v>5</v>
      </c>
      <c r="F55" s="110">
        <v>5</v>
      </c>
      <c r="G55" s="110">
        <v>10</v>
      </c>
      <c r="H55" s="15"/>
      <c r="I55" s="94">
        <f t="shared" si="24"/>
        <v>0.5</v>
      </c>
      <c r="J55" s="92">
        <f t="shared" si="25"/>
        <v>1.5</v>
      </c>
      <c r="K55" s="53"/>
      <c r="L55" s="54"/>
      <c r="M55" s="54"/>
      <c r="O55" s="54"/>
      <c r="P55" s="54"/>
    </row>
    <row r="56" spans="1:20" s="51" customFormat="1" ht="12.6" customHeight="1" x14ac:dyDescent="0.25">
      <c r="A56" s="193" t="s">
        <v>83</v>
      </c>
      <c r="B56" s="179">
        <v>1</v>
      </c>
      <c r="C56" s="13" t="s">
        <v>14</v>
      </c>
      <c r="D56" s="76">
        <f t="shared" si="23"/>
        <v>15</v>
      </c>
      <c r="E56" s="181">
        <v>15</v>
      </c>
      <c r="F56" s="110"/>
      <c r="G56" s="110"/>
      <c r="H56" s="15"/>
      <c r="I56" s="94">
        <f t="shared" si="24"/>
        <v>1.5</v>
      </c>
      <c r="J56" s="92">
        <f t="shared" si="25"/>
        <v>0</v>
      </c>
      <c r="K56" s="49"/>
      <c r="L56" s="50"/>
      <c r="M56" s="50"/>
      <c r="O56" s="50"/>
      <c r="P56" s="50"/>
    </row>
    <row r="57" spans="1:20" s="51" customFormat="1" ht="12.6" customHeight="1" x14ac:dyDescent="0.25">
      <c r="A57" s="59" t="s">
        <v>69</v>
      </c>
      <c r="B57" s="179">
        <v>4</v>
      </c>
      <c r="C57" s="14" t="s">
        <v>14</v>
      </c>
      <c r="D57" s="76">
        <f t="shared" si="23"/>
        <v>45</v>
      </c>
      <c r="E57" s="15">
        <v>10</v>
      </c>
      <c r="F57" s="15">
        <v>12</v>
      </c>
      <c r="G57" s="17">
        <v>23</v>
      </c>
      <c r="H57" s="15"/>
      <c r="I57" s="94">
        <f t="shared" si="24"/>
        <v>1</v>
      </c>
      <c r="J57" s="92">
        <f t="shared" si="25"/>
        <v>3.5</v>
      </c>
      <c r="K57" s="49"/>
      <c r="L57" s="50"/>
      <c r="M57" s="50"/>
      <c r="O57" s="50"/>
      <c r="P57" s="50"/>
    </row>
    <row r="58" spans="1:20" s="51" customFormat="1" ht="12.6" customHeight="1" x14ac:dyDescent="0.25">
      <c r="A58" s="165" t="s">
        <v>15</v>
      </c>
      <c r="B58" s="166">
        <f>SUM(B51:B57)</f>
        <v>23</v>
      </c>
      <c r="C58" s="167">
        <f>COUNTIF(C51:C57,"e")</f>
        <v>3</v>
      </c>
      <c r="D58" s="168">
        <f t="shared" ref="D58:J58" si="26">SUM(D51:D57)</f>
        <v>205</v>
      </c>
      <c r="E58" s="168">
        <f>SUM(E51:E57)</f>
        <v>60</v>
      </c>
      <c r="F58" s="168">
        <f>SUM(F51:F57)</f>
        <v>49</v>
      </c>
      <c r="G58" s="168">
        <f>SUM(G51:G57)</f>
        <v>96</v>
      </c>
      <c r="H58" s="168">
        <f t="shared" si="26"/>
        <v>0</v>
      </c>
      <c r="I58" s="95">
        <f t="shared" si="26"/>
        <v>6</v>
      </c>
      <c r="J58" s="95">
        <f t="shared" si="26"/>
        <v>14.5</v>
      </c>
      <c r="K58" s="49"/>
      <c r="L58" s="50"/>
      <c r="M58" s="50"/>
      <c r="O58" s="50"/>
      <c r="P58" s="50"/>
    </row>
    <row r="59" spans="1:20" s="136" customFormat="1" ht="12.6" customHeight="1" x14ac:dyDescent="0.2">
      <c r="A59" s="137" t="s">
        <v>25</v>
      </c>
      <c r="B59" s="215" t="s">
        <v>33</v>
      </c>
      <c r="C59" s="216"/>
      <c r="D59" s="216"/>
      <c r="E59" s="216"/>
      <c r="F59" s="216"/>
      <c r="G59" s="216"/>
      <c r="H59" s="217"/>
      <c r="I59" s="138">
        <v>10</v>
      </c>
      <c r="J59" s="139">
        <v>10</v>
      </c>
      <c r="K59" s="134"/>
      <c r="L59" s="135"/>
      <c r="M59" s="135"/>
      <c r="O59" s="135"/>
      <c r="P59" s="135"/>
    </row>
    <row r="60" spans="1:20" s="55" customFormat="1" ht="12.6" customHeight="1" x14ac:dyDescent="0.2">
      <c r="A60" s="59" t="s">
        <v>52</v>
      </c>
      <c r="B60" s="102">
        <v>4</v>
      </c>
      <c r="C60" s="188" t="s">
        <v>13</v>
      </c>
      <c r="D60" s="87">
        <f t="shared" ref="D60:D67" si="27">SUM(E60:H60)</f>
        <v>45</v>
      </c>
      <c r="E60" s="87">
        <v>15</v>
      </c>
      <c r="F60" s="87">
        <v>10</v>
      </c>
      <c r="G60" s="189">
        <v>20</v>
      </c>
      <c r="H60" s="87"/>
      <c r="I60" s="127">
        <f t="shared" ref="I60:I68" si="28">E60/10</f>
        <v>1.5</v>
      </c>
      <c r="J60" s="128">
        <f t="shared" ref="J60:J68" si="29">(F60+G60+H60)/10</f>
        <v>3</v>
      </c>
      <c r="K60" s="53"/>
      <c r="L60" s="54"/>
      <c r="M60" s="54"/>
      <c r="O60" s="54"/>
      <c r="P60" s="54"/>
    </row>
    <row r="61" spans="1:20" s="55" customFormat="1" ht="12.6" customHeight="1" x14ac:dyDescent="0.2">
      <c r="A61" s="89" t="s">
        <v>53</v>
      </c>
      <c r="B61" s="130">
        <v>3</v>
      </c>
      <c r="C61" s="75" t="s">
        <v>14</v>
      </c>
      <c r="D61" s="76">
        <f t="shared" si="27"/>
        <v>45</v>
      </c>
      <c r="E61" s="183">
        <v>30</v>
      </c>
      <c r="F61" s="184">
        <v>5</v>
      </c>
      <c r="G61" s="184">
        <v>10</v>
      </c>
      <c r="H61" s="185"/>
      <c r="I61" s="186">
        <f t="shared" si="28"/>
        <v>3</v>
      </c>
      <c r="J61" s="187">
        <f t="shared" si="29"/>
        <v>1.5</v>
      </c>
      <c r="K61" s="53"/>
      <c r="L61" s="54"/>
      <c r="M61" s="54"/>
      <c r="O61" s="54"/>
      <c r="P61" s="54"/>
    </row>
    <row r="62" spans="1:20" s="55" customFormat="1" ht="12.6" customHeight="1" x14ac:dyDescent="0.2">
      <c r="A62" s="59" t="s">
        <v>85</v>
      </c>
      <c r="B62" s="98">
        <v>4</v>
      </c>
      <c r="C62" s="13" t="s">
        <v>13</v>
      </c>
      <c r="D62" s="84">
        <f t="shared" si="27"/>
        <v>20</v>
      </c>
      <c r="E62" s="141">
        <v>10</v>
      </c>
      <c r="F62" s="141">
        <v>3</v>
      </c>
      <c r="G62" s="141">
        <v>7</v>
      </c>
      <c r="H62" s="87"/>
      <c r="I62" s="127">
        <f t="shared" si="28"/>
        <v>1</v>
      </c>
      <c r="J62" s="128">
        <f t="shared" si="29"/>
        <v>1</v>
      </c>
      <c r="K62" s="53"/>
      <c r="L62" s="54"/>
      <c r="M62" s="54"/>
      <c r="O62" s="54"/>
      <c r="P62" s="54"/>
    </row>
    <row r="63" spans="1:20" s="55" customFormat="1" ht="12.6" customHeight="1" x14ac:dyDescent="0.2">
      <c r="A63" s="59" t="s">
        <v>86</v>
      </c>
      <c r="B63" s="98">
        <v>5</v>
      </c>
      <c r="C63" s="14" t="s">
        <v>13</v>
      </c>
      <c r="D63" s="84">
        <f t="shared" si="27"/>
        <v>15</v>
      </c>
      <c r="E63" s="102">
        <v>5</v>
      </c>
      <c r="F63" s="103">
        <v>3</v>
      </c>
      <c r="G63" s="104">
        <v>7</v>
      </c>
      <c r="H63" s="87"/>
      <c r="I63" s="127">
        <f t="shared" si="28"/>
        <v>0.5</v>
      </c>
      <c r="J63" s="128">
        <f t="shared" si="29"/>
        <v>1</v>
      </c>
      <c r="K63" s="53"/>
      <c r="L63" s="54"/>
      <c r="M63" s="54"/>
      <c r="O63" s="54"/>
      <c r="P63" s="54"/>
      <c r="T63" s="182"/>
    </row>
    <row r="64" spans="1:20" s="55" customFormat="1" ht="12.6" customHeight="1" x14ac:dyDescent="0.2">
      <c r="A64" s="59" t="s">
        <v>55</v>
      </c>
      <c r="B64" s="98">
        <v>3</v>
      </c>
      <c r="C64" s="14" t="s">
        <v>14</v>
      </c>
      <c r="D64" s="15">
        <f t="shared" si="27"/>
        <v>15</v>
      </c>
      <c r="E64" s="105">
        <v>5</v>
      </c>
      <c r="F64" s="106">
        <v>3</v>
      </c>
      <c r="G64" s="107">
        <v>7</v>
      </c>
      <c r="H64" s="76"/>
      <c r="I64" s="127">
        <f t="shared" si="28"/>
        <v>0.5</v>
      </c>
      <c r="J64" s="128">
        <f t="shared" si="29"/>
        <v>1</v>
      </c>
      <c r="K64" s="53"/>
      <c r="L64" s="54"/>
      <c r="M64" s="54"/>
      <c r="O64" s="54"/>
      <c r="P64" s="54"/>
    </row>
    <row r="65" spans="1:16" s="58" customFormat="1" x14ac:dyDescent="0.2">
      <c r="A65" s="59" t="s">
        <v>56</v>
      </c>
      <c r="B65" s="98">
        <v>2</v>
      </c>
      <c r="C65" s="14" t="s">
        <v>14</v>
      </c>
      <c r="D65" s="15">
        <f t="shared" si="27"/>
        <v>10</v>
      </c>
      <c r="E65" s="102"/>
      <c r="F65" s="100">
        <v>3</v>
      </c>
      <c r="G65" s="108">
        <v>7</v>
      </c>
      <c r="H65" s="15"/>
      <c r="I65" s="127">
        <f t="shared" si="28"/>
        <v>0</v>
      </c>
      <c r="J65" s="128">
        <f t="shared" si="29"/>
        <v>1</v>
      </c>
      <c r="K65" s="56"/>
      <c r="L65" s="57"/>
      <c r="M65" s="57"/>
      <c r="O65" s="57"/>
      <c r="P65" s="57"/>
    </row>
    <row r="66" spans="1:16" s="58" customFormat="1" x14ac:dyDescent="0.2">
      <c r="A66" s="59" t="s">
        <v>57</v>
      </c>
      <c r="B66" s="98">
        <v>3</v>
      </c>
      <c r="C66" s="14" t="s">
        <v>14</v>
      </c>
      <c r="D66" s="15">
        <f t="shared" si="27"/>
        <v>15</v>
      </c>
      <c r="E66" s="102">
        <v>5</v>
      </c>
      <c r="F66" s="100">
        <v>3</v>
      </c>
      <c r="G66" s="108">
        <v>7</v>
      </c>
      <c r="H66" s="15"/>
      <c r="I66" s="127">
        <f t="shared" si="28"/>
        <v>0.5</v>
      </c>
      <c r="J66" s="128">
        <f t="shared" si="29"/>
        <v>1</v>
      </c>
      <c r="K66" s="56"/>
      <c r="L66" s="57"/>
      <c r="M66" s="57"/>
      <c r="O66" s="57"/>
      <c r="P66" s="57"/>
    </row>
    <row r="67" spans="1:16" s="58" customFormat="1" x14ac:dyDescent="0.2">
      <c r="A67" s="59" t="s">
        <v>58</v>
      </c>
      <c r="B67" s="98">
        <v>2</v>
      </c>
      <c r="C67" s="14" t="s">
        <v>14</v>
      </c>
      <c r="D67" s="15">
        <f t="shared" si="27"/>
        <v>15</v>
      </c>
      <c r="E67" s="102">
        <v>5</v>
      </c>
      <c r="F67" s="100">
        <v>3</v>
      </c>
      <c r="G67" s="108">
        <v>7</v>
      </c>
      <c r="H67" s="15"/>
      <c r="I67" s="127">
        <f t="shared" si="28"/>
        <v>0.5</v>
      </c>
      <c r="J67" s="128">
        <f t="shared" si="29"/>
        <v>1</v>
      </c>
      <c r="K67" s="56"/>
      <c r="L67" s="57"/>
      <c r="M67" s="57"/>
      <c r="O67" s="57"/>
      <c r="P67" s="57"/>
    </row>
    <row r="68" spans="1:16" s="58" customFormat="1" x14ac:dyDescent="0.2">
      <c r="A68" s="59" t="s">
        <v>32</v>
      </c>
      <c r="B68" s="98">
        <v>5</v>
      </c>
      <c r="C68" s="14" t="s">
        <v>13</v>
      </c>
      <c r="D68" s="15"/>
      <c r="E68" s="15"/>
      <c r="F68" s="15"/>
      <c r="G68" s="17"/>
      <c r="H68" s="15"/>
      <c r="I68" s="127">
        <f t="shared" si="28"/>
        <v>0</v>
      </c>
      <c r="J68" s="128">
        <f t="shared" si="29"/>
        <v>0</v>
      </c>
      <c r="K68" s="56"/>
      <c r="L68" s="57"/>
      <c r="M68" s="57"/>
      <c r="O68" s="57"/>
      <c r="P68" s="57"/>
    </row>
    <row r="69" spans="1:16" s="58" customFormat="1" x14ac:dyDescent="0.2">
      <c r="A69" s="165" t="s">
        <v>15</v>
      </c>
      <c r="B69" s="166">
        <f>SUM(B60:B68)</f>
        <v>31</v>
      </c>
      <c r="C69" s="167">
        <f>COUNTIF(C60:C68,"e")</f>
        <v>4</v>
      </c>
      <c r="D69" s="168">
        <f t="shared" ref="D69:J69" si="30">SUM(D60:D68)</f>
        <v>180</v>
      </c>
      <c r="E69" s="168">
        <f t="shared" si="30"/>
        <v>75</v>
      </c>
      <c r="F69" s="168">
        <f t="shared" si="30"/>
        <v>33</v>
      </c>
      <c r="G69" s="168">
        <f t="shared" si="30"/>
        <v>72</v>
      </c>
      <c r="H69" s="168">
        <f t="shared" si="30"/>
        <v>0</v>
      </c>
      <c r="I69" s="95">
        <f t="shared" si="30"/>
        <v>7.5</v>
      </c>
      <c r="J69" s="95">
        <f t="shared" si="30"/>
        <v>10.5</v>
      </c>
      <c r="K69" s="56"/>
      <c r="L69" s="57"/>
      <c r="M69" s="57"/>
      <c r="O69" s="57"/>
      <c r="P69" s="57"/>
    </row>
    <row r="70" spans="1:16" s="51" customFormat="1" ht="12.6" customHeight="1" x14ac:dyDescent="0.25">
      <c r="A70" s="137" t="s">
        <v>26</v>
      </c>
      <c r="B70" s="211" t="s">
        <v>33</v>
      </c>
      <c r="C70" s="212"/>
      <c r="D70" s="212"/>
      <c r="E70" s="212"/>
      <c r="F70" s="212"/>
      <c r="G70" s="212"/>
      <c r="H70" s="213"/>
      <c r="I70" s="131">
        <v>10</v>
      </c>
      <c r="J70" s="132">
        <v>10</v>
      </c>
      <c r="K70" s="49"/>
      <c r="L70" s="50"/>
      <c r="M70" s="50"/>
      <c r="O70" s="50"/>
      <c r="P70" s="50"/>
    </row>
    <row r="71" spans="1:16" s="55" customFormat="1" ht="12.6" customHeight="1" x14ac:dyDescent="0.2">
      <c r="A71" s="59" t="s">
        <v>54</v>
      </c>
      <c r="B71" s="98">
        <v>4</v>
      </c>
      <c r="C71" s="14" t="s">
        <v>14</v>
      </c>
      <c r="D71" s="15">
        <f t="shared" ref="D71:D80" si="31">SUM(E71:H71)</f>
        <v>15</v>
      </c>
      <c r="E71" s="102">
        <v>5</v>
      </c>
      <c r="F71" s="100">
        <v>3</v>
      </c>
      <c r="G71" s="108">
        <v>7</v>
      </c>
      <c r="H71" s="15"/>
      <c r="I71" s="94">
        <f>E71/10</f>
        <v>0.5</v>
      </c>
      <c r="J71" s="92">
        <f>(F71+G71+H71)/10</f>
        <v>1</v>
      </c>
      <c r="K71" s="53"/>
      <c r="L71" s="54"/>
      <c r="M71" s="54"/>
      <c r="O71" s="54"/>
      <c r="P71" s="54"/>
    </row>
    <row r="72" spans="1:16" s="55" customFormat="1" ht="12.6" customHeight="1" x14ac:dyDescent="0.2">
      <c r="A72" s="59" t="s">
        <v>87</v>
      </c>
      <c r="B72" s="98">
        <v>4</v>
      </c>
      <c r="C72" s="14" t="s">
        <v>14</v>
      </c>
      <c r="D72" s="15">
        <f t="shared" si="31"/>
        <v>20</v>
      </c>
      <c r="E72" s="109">
        <v>5</v>
      </c>
      <c r="F72" s="110">
        <v>5</v>
      </c>
      <c r="G72" s="111">
        <v>10</v>
      </c>
      <c r="H72" s="15"/>
      <c r="I72" s="94">
        <f t="shared" ref="I72:I80" si="32">E72/10</f>
        <v>0.5</v>
      </c>
      <c r="J72" s="92">
        <f t="shared" ref="J72:J80" si="33">(F72+G72+H72)/10</f>
        <v>1.5</v>
      </c>
      <c r="K72" s="53"/>
      <c r="L72" s="54"/>
      <c r="M72" s="54"/>
      <c r="O72" s="54"/>
      <c r="P72" s="54"/>
    </row>
    <row r="73" spans="1:16" s="55" customFormat="1" ht="12.6" customHeight="1" x14ac:dyDescent="0.2">
      <c r="A73" s="59" t="s">
        <v>59</v>
      </c>
      <c r="B73" s="98">
        <v>4</v>
      </c>
      <c r="C73" s="14" t="s">
        <v>14</v>
      </c>
      <c r="D73" s="15">
        <f t="shared" si="31"/>
        <v>15</v>
      </c>
      <c r="E73" s="109">
        <v>5</v>
      </c>
      <c r="F73" s="110">
        <v>3</v>
      </c>
      <c r="G73" s="111">
        <v>7</v>
      </c>
      <c r="H73" s="15"/>
      <c r="I73" s="94">
        <f t="shared" si="32"/>
        <v>0.5</v>
      </c>
      <c r="J73" s="92">
        <f t="shared" si="33"/>
        <v>1</v>
      </c>
      <c r="K73" s="53"/>
      <c r="L73" s="54"/>
      <c r="M73" s="54"/>
      <c r="O73" s="54"/>
      <c r="P73" s="54"/>
    </row>
    <row r="74" spans="1:16" s="55" customFormat="1" ht="12.6" customHeight="1" x14ac:dyDescent="0.2">
      <c r="A74" s="59" t="s">
        <v>62</v>
      </c>
      <c r="B74" s="98">
        <v>4</v>
      </c>
      <c r="C74" s="14" t="s">
        <v>14</v>
      </c>
      <c r="D74" s="15">
        <f>SUM(E74:H74)</f>
        <v>20</v>
      </c>
      <c r="E74" s="112">
        <v>5</v>
      </c>
      <c r="F74" s="100">
        <v>5</v>
      </c>
      <c r="G74" s="108">
        <v>10</v>
      </c>
      <c r="H74" s="15"/>
      <c r="I74" s="94">
        <f t="shared" si="32"/>
        <v>0.5</v>
      </c>
      <c r="J74" s="92">
        <f t="shared" si="33"/>
        <v>1.5</v>
      </c>
      <c r="K74" s="53"/>
      <c r="L74" s="54"/>
      <c r="M74" s="54"/>
      <c r="O74" s="54"/>
      <c r="P74" s="54"/>
    </row>
    <row r="75" spans="1:16" s="55" customFormat="1" ht="12.6" customHeight="1" x14ac:dyDescent="0.2">
      <c r="A75" s="59" t="s">
        <v>88</v>
      </c>
      <c r="B75" s="98">
        <v>3</v>
      </c>
      <c r="C75" s="14" t="s">
        <v>14</v>
      </c>
      <c r="D75" s="15">
        <f t="shared" si="31"/>
        <v>15</v>
      </c>
      <c r="E75" s="109">
        <v>5</v>
      </c>
      <c r="F75" s="110">
        <v>3</v>
      </c>
      <c r="G75" s="111">
        <v>7</v>
      </c>
      <c r="H75" s="15"/>
      <c r="I75" s="94">
        <f t="shared" si="32"/>
        <v>0.5</v>
      </c>
      <c r="J75" s="92">
        <f t="shared" si="33"/>
        <v>1</v>
      </c>
      <c r="K75" s="53"/>
      <c r="L75" s="54"/>
      <c r="M75" s="54"/>
      <c r="O75" s="54"/>
      <c r="P75" s="54"/>
    </row>
    <row r="76" spans="1:16" s="58" customFormat="1" x14ac:dyDescent="0.2">
      <c r="A76" s="59" t="s">
        <v>89</v>
      </c>
      <c r="B76" s="98">
        <v>5</v>
      </c>
      <c r="C76" s="14" t="s">
        <v>13</v>
      </c>
      <c r="D76" s="15">
        <f t="shared" si="31"/>
        <v>35</v>
      </c>
      <c r="E76" s="109">
        <v>10</v>
      </c>
      <c r="F76" s="110">
        <v>8</v>
      </c>
      <c r="G76" s="111">
        <v>17</v>
      </c>
      <c r="H76" s="15"/>
      <c r="I76" s="94">
        <f t="shared" si="32"/>
        <v>1</v>
      </c>
      <c r="J76" s="92">
        <f t="shared" si="33"/>
        <v>2.5</v>
      </c>
      <c r="K76" s="56"/>
      <c r="L76" s="57"/>
      <c r="M76" s="57"/>
      <c r="O76" s="57"/>
      <c r="P76" s="57"/>
    </row>
    <row r="77" spans="1:16" s="58" customFormat="1" x14ac:dyDescent="0.2">
      <c r="A77" s="59" t="s">
        <v>90</v>
      </c>
      <c r="B77" s="98">
        <v>4</v>
      </c>
      <c r="C77" s="14" t="s">
        <v>13</v>
      </c>
      <c r="D77" s="15">
        <f t="shared" si="31"/>
        <v>15</v>
      </c>
      <c r="E77" s="109">
        <v>5</v>
      </c>
      <c r="F77" s="110">
        <v>3</v>
      </c>
      <c r="G77" s="113">
        <v>7</v>
      </c>
      <c r="H77" s="15"/>
      <c r="I77" s="94">
        <f t="shared" si="32"/>
        <v>0.5</v>
      </c>
      <c r="J77" s="92">
        <f t="shared" si="33"/>
        <v>1</v>
      </c>
      <c r="K77" s="56"/>
      <c r="L77" s="57"/>
      <c r="M77" s="57"/>
      <c r="O77" s="57"/>
      <c r="P77" s="57"/>
    </row>
    <row r="78" spans="1:16" s="58" customFormat="1" x14ac:dyDescent="0.2">
      <c r="A78" s="59" t="s">
        <v>61</v>
      </c>
      <c r="B78" s="98">
        <v>3</v>
      </c>
      <c r="C78" s="14" t="s">
        <v>14</v>
      </c>
      <c r="D78" s="15">
        <f t="shared" si="31"/>
        <v>15</v>
      </c>
      <c r="E78" s="109">
        <v>5</v>
      </c>
      <c r="F78" s="114">
        <v>3</v>
      </c>
      <c r="G78" s="115">
        <v>7</v>
      </c>
      <c r="H78" s="85"/>
      <c r="I78" s="94">
        <f t="shared" si="32"/>
        <v>0.5</v>
      </c>
      <c r="J78" s="92">
        <f t="shared" si="33"/>
        <v>1</v>
      </c>
      <c r="K78" s="56"/>
      <c r="L78" s="57"/>
      <c r="M78" s="57"/>
      <c r="O78" s="57"/>
      <c r="P78" s="57"/>
    </row>
    <row r="79" spans="1:16" s="58" customFormat="1" x14ac:dyDescent="0.2">
      <c r="A79" s="59" t="s">
        <v>65</v>
      </c>
      <c r="B79" s="98">
        <v>3</v>
      </c>
      <c r="C79" s="14" t="s">
        <v>14</v>
      </c>
      <c r="D79" s="15">
        <f t="shared" si="31"/>
        <v>15</v>
      </c>
      <c r="E79" s="116">
        <v>5</v>
      </c>
      <c r="F79" s="117">
        <v>3</v>
      </c>
      <c r="G79" s="115">
        <v>7</v>
      </c>
      <c r="H79" s="85"/>
      <c r="I79" s="94">
        <f t="shared" si="32"/>
        <v>0.5</v>
      </c>
      <c r="J79" s="92">
        <f t="shared" si="33"/>
        <v>1</v>
      </c>
      <c r="K79" s="56"/>
      <c r="L79" s="57"/>
      <c r="M79" s="57"/>
      <c r="O79" s="57"/>
      <c r="P79" s="57"/>
    </row>
    <row r="80" spans="1:16" s="58" customFormat="1" x14ac:dyDescent="0.2">
      <c r="A80" s="59" t="s">
        <v>94</v>
      </c>
      <c r="B80" s="98">
        <v>1</v>
      </c>
      <c r="C80" s="14" t="s">
        <v>14</v>
      </c>
      <c r="D80" s="15">
        <f t="shared" si="31"/>
        <v>10</v>
      </c>
      <c r="E80" s="118"/>
      <c r="F80" s="110"/>
      <c r="G80" s="119">
        <v>10</v>
      </c>
      <c r="H80" s="15"/>
      <c r="I80" s="94">
        <f t="shared" si="32"/>
        <v>0</v>
      </c>
      <c r="J80" s="92">
        <f t="shared" si="33"/>
        <v>1</v>
      </c>
      <c r="K80" s="56"/>
      <c r="L80" s="57"/>
      <c r="M80" s="57"/>
      <c r="O80" s="57"/>
      <c r="P80" s="57"/>
    </row>
    <row r="81" spans="1:16" s="58" customFormat="1" x14ac:dyDescent="0.2">
      <c r="A81" s="165" t="s">
        <v>15</v>
      </c>
      <c r="B81" s="166">
        <f>SUM(B71:B80)</f>
        <v>35</v>
      </c>
      <c r="C81" s="167">
        <f>COUNTIF(C71:C80,"e")</f>
        <v>2</v>
      </c>
      <c r="D81" s="168">
        <f t="shared" ref="D81:J81" si="34">SUM(D71:D80)</f>
        <v>175</v>
      </c>
      <c r="E81" s="168">
        <f t="shared" si="34"/>
        <v>50</v>
      </c>
      <c r="F81" s="168">
        <f>SUM(F71:F80)</f>
        <v>36</v>
      </c>
      <c r="G81" s="168">
        <f>SUM(G71:G80)</f>
        <v>89</v>
      </c>
      <c r="H81" s="168">
        <f t="shared" si="34"/>
        <v>0</v>
      </c>
      <c r="I81" s="95">
        <f t="shared" si="34"/>
        <v>5</v>
      </c>
      <c r="J81" s="95">
        <f t="shared" si="34"/>
        <v>12.5</v>
      </c>
      <c r="K81" s="56"/>
      <c r="L81" s="57"/>
      <c r="M81" s="57"/>
      <c r="O81" s="57"/>
      <c r="P81" s="57"/>
    </row>
    <row r="82" spans="1:16" s="58" customFormat="1" x14ac:dyDescent="0.2">
      <c r="A82" s="137" t="s">
        <v>29</v>
      </c>
      <c r="B82" s="211" t="s">
        <v>33</v>
      </c>
      <c r="C82" s="212"/>
      <c r="D82" s="212"/>
      <c r="E82" s="212"/>
      <c r="F82" s="212"/>
      <c r="G82" s="212"/>
      <c r="H82" s="213"/>
      <c r="I82" s="131">
        <v>5</v>
      </c>
      <c r="J82" s="132">
        <v>5</v>
      </c>
      <c r="K82" s="56"/>
      <c r="L82" s="57"/>
      <c r="M82" s="57"/>
      <c r="O82" s="57"/>
      <c r="P82" s="57"/>
    </row>
    <row r="83" spans="1:16" s="58" customFormat="1" x14ac:dyDescent="0.2">
      <c r="A83" s="59" t="s">
        <v>60</v>
      </c>
      <c r="B83" s="98">
        <v>3</v>
      </c>
      <c r="C83" s="14" t="s">
        <v>13</v>
      </c>
      <c r="D83" s="15">
        <f>SUM(E83:H83)</f>
        <v>15</v>
      </c>
      <c r="E83" s="109">
        <v>5</v>
      </c>
      <c r="F83" s="110">
        <v>3</v>
      </c>
      <c r="G83" s="111">
        <v>7</v>
      </c>
      <c r="H83" s="15"/>
      <c r="I83" s="94">
        <f t="shared" ref="I83:I88" si="35">E83/5</f>
        <v>1</v>
      </c>
      <c r="J83" s="92">
        <f t="shared" ref="J83:J88" si="36">(F83+G83+H83)/5</f>
        <v>2</v>
      </c>
      <c r="K83" s="56"/>
      <c r="L83" s="57"/>
      <c r="M83" s="57"/>
      <c r="O83" s="57"/>
      <c r="P83" s="57"/>
    </row>
    <row r="84" spans="1:16" s="58" customFormat="1" x14ac:dyDescent="0.2">
      <c r="A84" s="200" t="s">
        <v>91</v>
      </c>
      <c r="B84" s="98">
        <v>5</v>
      </c>
      <c r="C84" s="14" t="s">
        <v>14</v>
      </c>
      <c r="D84" s="15">
        <f>SUM(E84:H84)</f>
        <v>20</v>
      </c>
      <c r="E84" s="120">
        <v>5</v>
      </c>
      <c r="F84" s="120">
        <v>5</v>
      </c>
      <c r="G84" s="120">
        <v>10</v>
      </c>
      <c r="H84" s="15"/>
      <c r="I84" s="94">
        <f t="shared" si="35"/>
        <v>1</v>
      </c>
      <c r="J84" s="92">
        <f t="shared" si="36"/>
        <v>3</v>
      </c>
      <c r="K84" s="56"/>
      <c r="L84" s="57"/>
      <c r="M84" s="57"/>
      <c r="O84" s="57"/>
      <c r="P84" s="57"/>
    </row>
    <row r="85" spans="1:16" s="58" customFormat="1" x14ac:dyDescent="0.2">
      <c r="A85" s="59" t="s">
        <v>63</v>
      </c>
      <c r="B85" s="98">
        <v>4</v>
      </c>
      <c r="C85" s="14" t="s">
        <v>14</v>
      </c>
      <c r="D85" s="15">
        <f>SUM(E85:H85)</f>
        <v>20</v>
      </c>
      <c r="E85" s="99">
        <v>5</v>
      </c>
      <c r="F85" s="99">
        <v>5</v>
      </c>
      <c r="G85" s="99">
        <v>10</v>
      </c>
      <c r="H85" s="15"/>
      <c r="I85" s="94">
        <f t="shared" si="35"/>
        <v>1</v>
      </c>
      <c r="J85" s="92">
        <f t="shared" si="36"/>
        <v>3</v>
      </c>
      <c r="K85" s="56"/>
      <c r="L85" s="57"/>
      <c r="M85" s="57"/>
      <c r="O85" s="57"/>
      <c r="P85" s="57"/>
    </row>
    <row r="86" spans="1:16" s="58" customFormat="1" x14ac:dyDescent="0.2">
      <c r="A86" s="59" t="s">
        <v>64</v>
      </c>
      <c r="B86" s="98">
        <v>3</v>
      </c>
      <c r="C86" s="14" t="s">
        <v>13</v>
      </c>
      <c r="D86" s="15">
        <f>SUM(E86:H86)</f>
        <v>15</v>
      </c>
      <c r="E86" s="101">
        <v>5</v>
      </c>
      <c r="F86" s="101">
        <v>3</v>
      </c>
      <c r="G86" s="101">
        <v>7</v>
      </c>
      <c r="H86" s="15"/>
      <c r="I86" s="94">
        <f t="shared" si="35"/>
        <v>1</v>
      </c>
      <c r="J86" s="92">
        <f t="shared" si="36"/>
        <v>2</v>
      </c>
      <c r="K86" s="56"/>
      <c r="L86" s="57"/>
      <c r="M86" s="57"/>
      <c r="O86" s="57"/>
      <c r="P86" s="57"/>
    </row>
    <row r="87" spans="1:16" s="58" customFormat="1" x14ac:dyDescent="0.2">
      <c r="A87" s="59" t="s">
        <v>67</v>
      </c>
      <c r="B87" s="98">
        <v>3</v>
      </c>
      <c r="C87" s="14" t="s">
        <v>14</v>
      </c>
      <c r="D87" s="15">
        <f>SUM(E87:H87)</f>
        <v>20</v>
      </c>
      <c r="E87" s="15"/>
      <c r="F87" s="15"/>
      <c r="G87" s="15">
        <v>20</v>
      </c>
      <c r="H87" s="15"/>
      <c r="I87" s="94">
        <f t="shared" si="35"/>
        <v>0</v>
      </c>
      <c r="J87" s="92">
        <f t="shared" si="36"/>
        <v>4</v>
      </c>
      <c r="K87" s="56"/>
      <c r="L87" s="57"/>
      <c r="M87" s="57"/>
      <c r="O87" s="57"/>
      <c r="P87" s="57"/>
    </row>
    <row r="88" spans="1:16" s="58" customFormat="1" x14ac:dyDescent="0.2">
      <c r="A88" s="59" t="s">
        <v>92</v>
      </c>
      <c r="B88" s="98">
        <v>8</v>
      </c>
      <c r="C88" s="14" t="s">
        <v>13</v>
      </c>
      <c r="D88" s="15"/>
      <c r="E88" s="15"/>
      <c r="F88" s="15"/>
      <c r="G88" s="15"/>
      <c r="H88" s="15"/>
      <c r="I88" s="94">
        <f t="shared" si="35"/>
        <v>0</v>
      </c>
      <c r="J88" s="92">
        <f t="shared" si="36"/>
        <v>0</v>
      </c>
      <c r="K88" s="56"/>
      <c r="L88" s="57"/>
      <c r="M88" s="57"/>
      <c r="O88" s="57"/>
      <c r="P88" s="57"/>
    </row>
    <row r="89" spans="1:16" x14ac:dyDescent="0.2">
      <c r="A89" s="140" t="s">
        <v>15</v>
      </c>
      <c r="B89" s="60">
        <f>SUM(B83:B88)</f>
        <v>26</v>
      </c>
      <c r="C89" s="26">
        <f>COUNTIF(C83:C88,"e")</f>
        <v>3</v>
      </c>
      <c r="D89" s="27">
        <f t="shared" ref="D89:J89" si="37">SUM(D83:D88)</f>
        <v>90</v>
      </c>
      <c r="E89" s="27">
        <f t="shared" si="37"/>
        <v>20</v>
      </c>
      <c r="F89" s="27">
        <f t="shared" si="37"/>
        <v>16</v>
      </c>
      <c r="G89" s="27">
        <f t="shared" si="37"/>
        <v>54</v>
      </c>
      <c r="H89" s="68">
        <f t="shared" si="37"/>
        <v>0</v>
      </c>
      <c r="I89" s="96">
        <f t="shared" si="37"/>
        <v>4</v>
      </c>
      <c r="J89" s="96">
        <f t="shared" si="37"/>
        <v>14</v>
      </c>
    </row>
    <row r="90" spans="1:16" x14ac:dyDescent="0.2">
      <c r="A90" s="142" t="s">
        <v>30</v>
      </c>
      <c r="B90" s="60">
        <f>B58+B69++B81+B89</f>
        <v>115</v>
      </c>
      <c r="C90" s="60">
        <f>C58+C69++C81+C89</f>
        <v>12</v>
      </c>
      <c r="D90" s="60">
        <f>D58+D69+D81+D89</f>
        <v>650</v>
      </c>
      <c r="E90" s="60">
        <f>E58+E69+E81+E89</f>
        <v>205</v>
      </c>
      <c r="F90" s="60">
        <f>F58+F69+F81+F89</f>
        <v>134</v>
      </c>
      <c r="G90" s="60">
        <f>G58+G69+G81+G89</f>
        <v>311</v>
      </c>
      <c r="H90" s="67"/>
      <c r="I90" s="65"/>
      <c r="J90" s="66"/>
    </row>
    <row r="91" spans="1:16" x14ac:dyDescent="0.2">
      <c r="A91" s="143" t="s">
        <v>31</v>
      </c>
      <c r="B91" s="158">
        <f>B14+B23+B32+B41+B58+B69+B81+B89</f>
        <v>210</v>
      </c>
      <c r="C91" s="60">
        <f>C89+C81+C69+C58+C41+C32+C23+C14</f>
        <v>20</v>
      </c>
      <c r="D91" s="60">
        <f>D14+D23+D32+D41+D58+D69+D81+D89</f>
        <v>1440</v>
      </c>
      <c r="E91" s="60">
        <f>E14+E23+E32+E41+E58+E69+E81+E89</f>
        <v>535</v>
      </c>
      <c r="F91" s="60">
        <f>F14+F23+F32+F41+F58+F69+F81+F89</f>
        <v>290</v>
      </c>
      <c r="G91" s="60">
        <f>G14+G23+G32+G41+G58+G69+G81+G89</f>
        <v>615</v>
      </c>
      <c r="H91" s="60">
        <f>H14+H23+H32+H41+H58+H69+H89</f>
        <v>0</v>
      </c>
      <c r="I91" s="35"/>
      <c r="J91" s="35"/>
    </row>
    <row r="92" spans="1:16" x14ac:dyDescent="0.2">
      <c r="A92" s="144" t="s">
        <v>18</v>
      </c>
      <c r="B92" s="145"/>
      <c r="C92" s="79"/>
      <c r="D92" s="146"/>
      <c r="E92" s="61">
        <f>(E91/D91)*100</f>
        <v>37.152777777777779</v>
      </c>
      <c r="F92" s="61">
        <f>(F91/D91)*100</f>
        <v>20.138888888888889</v>
      </c>
      <c r="G92" s="61">
        <f>(G91/D91)*100</f>
        <v>42.708333333333329</v>
      </c>
      <c r="H92" s="61">
        <f>(H91/D91)*100</f>
        <v>0</v>
      </c>
      <c r="I92" s="37"/>
      <c r="J92" s="147"/>
    </row>
    <row r="93" spans="1:16" x14ac:dyDescent="0.2">
      <c r="A93" s="201" t="s">
        <v>93</v>
      </c>
      <c r="J93" s="8"/>
    </row>
    <row r="94" spans="1:16" x14ac:dyDescent="0.2">
      <c r="A94" s="1" t="s">
        <v>95</v>
      </c>
      <c r="J94" s="8"/>
    </row>
    <row r="95" spans="1:16" x14ac:dyDescent="0.2">
      <c r="J95" s="8"/>
    </row>
    <row r="96" spans="1:16" x14ac:dyDescent="0.2">
      <c r="J96" s="8"/>
    </row>
    <row r="97" spans="10:10" x14ac:dyDescent="0.2">
      <c r="J97" s="8"/>
    </row>
    <row r="98" spans="10:10" x14ac:dyDescent="0.2">
      <c r="J98" s="8"/>
    </row>
    <row r="99" spans="10:10" x14ac:dyDescent="0.2">
      <c r="J99" s="8"/>
    </row>
    <row r="100" spans="10:10" x14ac:dyDescent="0.2">
      <c r="J100" s="8"/>
    </row>
    <row r="101" spans="10:10" x14ac:dyDescent="0.2">
      <c r="J101" s="8"/>
    </row>
    <row r="102" spans="10:10" x14ac:dyDescent="0.2">
      <c r="J102" s="8"/>
    </row>
    <row r="103" spans="10:10" x14ac:dyDescent="0.2">
      <c r="J103" s="8"/>
    </row>
    <row r="104" spans="10:10" x14ac:dyDescent="0.2">
      <c r="J104" s="8"/>
    </row>
    <row r="105" spans="10:10" x14ac:dyDescent="0.2">
      <c r="J105" s="8"/>
    </row>
    <row r="106" spans="10:10" x14ac:dyDescent="0.2">
      <c r="J106" s="8"/>
    </row>
    <row r="107" spans="10:10" x14ac:dyDescent="0.2">
      <c r="J107" s="8"/>
    </row>
    <row r="108" spans="10:10" x14ac:dyDescent="0.2">
      <c r="J108" s="8"/>
    </row>
    <row r="109" spans="10:10" x14ac:dyDescent="0.2">
      <c r="J109" s="8"/>
    </row>
    <row r="110" spans="10:10" x14ac:dyDescent="0.2">
      <c r="J110" s="8"/>
    </row>
    <row r="111" spans="10:10" x14ac:dyDescent="0.2">
      <c r="J111" s="8"/>
    </row>
    <row r="112" spans="10:10" x14ac:dyDescent="0.2">
      <c r="J112" s="8"/>
    </row>
    <row r="113" spans="10:10" x14ac:dyDescent="0.2">
      <c r="J113" s="8"/>
    </row>
    <row r="114" spans="10:10" x14ac:dyDescent="0.2">
      <c r="J114" s="8"/>
    </row>
    <row r="115" spans="10:10" x14ac:dyDescent="0.2">
      <c r="J115" s="8"/>
    </row>
    <row r="116" spans="10:10" x14ac:dyDescent="0.2">
      <c r="J116" s="8"/>
    </row>
    <row r="117" spans="10:10" x14ac:dyDescent="0.2">
      <c r="J117" s="8"/>
    </row>
    <row r="118" spans="10:10" x14ac:dyDescent="0.2">
      <c r="J118" s="8"/>
    </row>
    <row r="119" spans="10:10" x14ac:dyDescent="0.2">
      <c r="J119" s="8"/>
    </row>
    <row r="120" spans="10:10" x14ac:dyDescent="0.2">
      <c r="J120" s="8"/>
    </row>
    <row r="121" spans="10:10" x14ac:dyDescent="0.2">
      <c r="J121" s="8"/>
    </row>
    <row r="122" spans="10:10" x14ac:dyDescent="0.2">
      <c r="J122" s="8"/>
    </row>
    <row r="123" spans="10:10" x14ac:dyDescent="0.2">
      <c r="J123" s="8"/>
    </row>
    <row r="124" spans="10:10" x14ac:dyDescent="0.2">
      <c r="J124" s="8"/>
    </row>
    <row r="125" spans="10:10" x14ac:dyDescent="0.2">
      <c r="J125" s="8"/>
    </row>
    <row r="126" spans="10:10" x14ac:dyDescent="0.2">
      <c r="J126" s="8"/>
    </row>
    <row r="127" spans="10:10" x14ac:dyDescent="0.2">
      <c r="J127" s="8"/>
    </row>
    <row r="128" spans="10:10" x14ac:dyDescent="0.2">
      <c r="J128" s="8"/>
    </row>
    <row r="129" spans="10:10" x14ac:dyDescent="0.2">
      <c r="J129" s="8"/>
    </row>
    <row r="130" spans="10:10" x14ac:dyDescent="0.2">
      <c r="J130" s="8"/>
    </row>
    <row r="131" spans="10:10" x14ac:dyDescent="0.2">
      <c r="J131" s="8"/>
    </row>
    <row r="132" spans="10:10" x14ac:dyDescent="0.2">
      <c r="J132" s="8"/>
    </row>
    <row r="133" spans="10:10" x14ac:dyDescent="0.2">
      <c r="J133" s="8"/>
    </row>
    <row r="134" spans="10:10" x14ac:dyDescent="0.2">
      <c r="J134" s="8"/>
    </row>
    <row r="135" spans="10:10" x14ac:dyDescent="0.2">
      <c r="J135" s="8"/>
    </row>
    <row r="136" spans="10:10" x14ac:dyDescent="0.2">
      <c r="J136" s="8"/>
    </row>
    <row r="137" spans="10:10" x14ac:dyDescent="0.2">
      <c r="J137" s="8"/>
    </row>
    <row r="138" spans="10:10" x14ac:dyDescent="0.2">
      <c r="J138" s="8"/>
    </row>
    <row r="139" spans="10:10" x14ac:dyDescent="0.2">
      <c r="J139" s="8"/>
    </row>
    <row r="140" spans="10:10" x14ac:dyDescent="0.2">
      <c r="J140" s="8"/>
    </row>
    <row r="141" spans="10:10" x14ac:dyDescent="0.2">
      <c r="J141" s="8"/>
    </row>
    <row r="142" spans="10:10" x14ac:dyDescent="0.2">
      <c r="J142" s="8"/>
    </row>
    <row r="143" spans="10:10" x14ac:dyDescent="0.2">
      <c r="J143" s="8"/>
    </row>
    <row r="144" spans="10:10" x14ac:dyDescent="0.2">
      <c r="J144" s="8"/>
    </row>
    <row r="145" spans="10:10" x14ac:dyDescent="0.2">
      <c r="J145" s="8"/>
    </row>
    <row r="146" spans="10:10" x14ac:dyDescent="0.2">
      <c r="J146" s="8"/>
    </row>
    <row r="147" spans="10:10" x14ac:dyDescent="0.2">
      <c r="J147" s="8"/>
    </row>
    <row r="148" spans="10:10" x14ac:dyDescent="0.2">
      <c r="J148" s="8"/>
    </row>
    <row r="149" spans="10:10" x14ac:dyDescent="0.2">
      <c r="J149" s="8"/>
    </row>
    <row r="150" spans="10:10" x14ac:dyDescent="0.2">
      <c r="J150" s="8"/>
    </row>
    <row r="151" spans="10:10" x14ac:dyDescent="0.2">
      <c r="J151" s="8"/>
    </row>
    <row r="152" spans="10:10" x14ac:dyDescent="0.2">
      <c r="J152" s="8"/>
    </row>
    <row r="153" spans="10:10" x14ac:dyDescent="0.2">
      <c r="J153" s="8"/>
    </row>
    <row r="154" spans="10:10" x14ac:dyDescent="0.2">
      <c r="J154" s="8"/>
    </row>
    <row r="155" spans="10:10" x14ac:dyDescent="0.2">
      <c r="J155" s="8"/>
    </row>
    <row r="156" spans="10:10" x14ac:dyDescent="0.2">
      <c r="J156" s="8"/>
    </row>
    <row r="157" spans="10:10" x14ac:dyDescent="0.2">
      <c r="J157" s="8"/>
    </row>
    <row r="158" spans="10:10" x14ac:dyDescent="0.2">
      <c r="J158" s="8"/>
    </row>
    <row r="159" spans="10:10" x14ac:dyDescent="0.2">
      <c r="J159" s="8"/>
    </row>
    <row r="160" spans="10:10" x14ac:dyDescent="0.2">
      <c r="J160" s="8"/>
    </row>
    <row r="161" spans="10:10" x14ac:dyDescent="0.2">
      <c r="J161" s="8"/>
    </row>
    <row r="162" spans="10:10" x14ac:dyDescent="0.2">
      <c r="J162" s="8"/>
    </row>
    <row r="163" spans="10:10" x14ac:dyDescent="0.2">
      <c r="J163" s="8"/>
    </row>
    <row r="164" spans="10:10" x14ac:dyDescent="0.2">
      <c r="J164" s="8"/>
    </row>
    <row r="165" spans="10:10" x14ac:dyDescent="0.2">
      <c r="J165" s="8"/>
    </row>
    <row r="166" spans="10:10" x14ac:dyDescent="0.2">
      <c r="J166" s="8"/>
    </row>
    <row r="167" spans="10:10" x14ac:dyDescent="0.2">
      <c r="J167" s="8"/>
    </row>
    <row r="168" spans="10:10" x14ac:dyDescent="0.2">
      <c r="J168" s="8"/>
    </row>
    <row r="169" spans="10:10" x14ac:dyDescent="0.2">
      <c r="J169" s="8"/>
    </row>
    <row r="170" spans="10:10" x14ac:dyDescent="0.2">
      <c r="J170" s="8"/>
    </row>
    <row r="171" spans="10:10" x14ac:dyDescent="0.2">
      <c r="J171" s="8"/>
    </row>
    <row r="172" spans="10:10" x14ac:dyDescent="0.2">
      <c r="J172" s="8"/>
    </row>
    <row r="173" spans="10:10" x14ac:dyDescent="0.2">
      <c r="J173" s="8"/>
    </row>
    <row r="174" spans="10:10" x14ac:dyDescent="0.2">
      <c r="J174" s="8"/>
    </row>
    <row r="175" spans="10:10" x14ac:dyDescent="0.2">
      <c r="J175" s="8"/>
    </row>
    <row r="176" spans="10:10" x14ac:dyDescent="0.2">
      <c r="J176" s="8"/>
    </row>
    <row r="177" spans="10:10" x14ac:dyDescent="0.2">
      <c r="J177" s="8"/>
    </row>
    <row r="178" spans="10:10" x14ac:dyDescent="0.2">
      <c r="J178" s="8"/>
    </row>
    <row r="179" spans="10:10" x14ac:dyDescent="0.2">
      <c r="J179" s="8"/>
    </row>
    <row r="180" spans="10:10" x14ac:dyDescent="0.2">
      <c r="J180" s="8"/>
    </row>
    <row r="181" spans="10:10" x14ac:dyDescent="0.2">
      <c r="J181" s="8"/>
    </row>
    <row r="182" spans="10:10" x14ac:dyDescent="0.2">
      <c r="J182" s="8"/>
    </row>
    <row r="183" spans="10:10" x14ac:dyDescent="0.2">
      <c r="J183" s="8"/>
    </row>
    <row r="184" spans="10:10" x14ac:dyDescent="0.2">
      <c r="J184" s="8"/>
    </row>
    <row r="185" spans="10:10" x14ac:dyDescent="0.2">
      <c r="J185" s="8"/>
    </row>
    <row r="186" spans="10:10" x14ac:dyDescent="0.2">
      <c r="J186" s="8"/>
    </row>
    <row r="187" spans="10:10" x14ac:dyDescent="0.2">
      <c r="J187" s="8"/>
    </row>
    <row r="188" spans="10:10" x14ac:dyDescent="0.2">
      <c r="J188" s="8"/>
    </row>
    <row r="189" spans="10:10" x14ac:dyDescent="0.2">
      <c r="J189" s="8"/>
    </row>
    <row r="190" spans="10:10" x14ac:dyDescent="0.2">
      <c r="J190" s="8"/>
    </row>
    <row r="191" spans="10:10" x14ac:dyDescent="0.2">
      <c r="J191" s="8"/>
    </row>
    <row r="192" spans="10:10" x14ac:dyDescent="0.2">
      <c r="J192" s="8"/>
    </row>
    <row r="193" spans="10:10" x14ac:dyDescent="0.2">
      <c r="J193" s="8"/>
    </row>
    <row r="194" spans="10:10" x14ac:dyDescent="0.2">
      <c r="J194" s="8"/>
    </row>
    <row r="195" spans="10:10" x14ac:dyDescent="0.2">
      <c r="J195" s="8"/>
    </row>
    <row r="196" spans="10:10" x14ac:dyDescent="0.2">
      <c r="J196" s="8"/>
    </row>
    <row r="197" spans="10:10" x14ac:dyDescent="0.2">
      <c r="J197" s="8"/>
    </row>
    <row r="198" spans="10:10" x14ac:dyDescent="0.2">
      <c r="J198" s="8"/>
    </row>
    <row r="199" spans="10:10" x14ac:dyDescent="0.2">
      <c r="J199" s="8"/>
    </row>
    <row r="200" spans="10:10" x14ac:dyDescent="0.2">
      <c r="J200" s="8"/>
    </row>
    <row r="201" spans="10:10" x14ac:dyDescent="0.2">
      <c r="J201" s="8"/>
    </row>
    <row r="202" spans="10:10" x14ac:dyDescent="0.2">
      <c r="J202" s="8"/>
    </row>
    <row r="203" spans="10:10" x14ac:dyDescent="0.2">
      <c r="J203" s="8"/>
    </row>
    <row r="204" spans="10:10" x14ac:dyDescent="0.2">
      <c r="J204" s="8"/>
    </row>
    <row r="205" spans="10:10" x14ac:dyDescent="0.2">
      <c r="J205" s="8"/>
    </row>
    <row r="206" spans="10:10" x14ac:dyDescent="0.2">
      <c r="J206" s="8"/>
    </row>
    <row r="207" spans="10:10" x14ac:dyDescent="0.2">
      <c r="J207" s="8"/>
    </row>
    <row r="208" spans="10:10" x14ac:dyDescent="0.2">
      <c r="J208" s="8"/>
    </row>
    <row r="209" spans="10:10" x14ac:dyDescent="0.2">
      <c r="J209" s="8"/>
    </row>
    <row r="210" spans="10:10" x14ac:dyDescent="0.2">
      <c r="J210" s="8"/>
    </row>
    <row r="211" spans="10:10" x14ac:dyDescent="0.2">
      <c r="J211" s="8"/>
    </row>
    <row r="212" spans="10:10" x14ac:dyDescent="0.2">
      <c r="J212" s="8"/>
    </row>
    <row r="213" spans="10:10" x14ac:dyDescent="0.2">
      <c r="J213" s="8"/>
    </row>
    <row r="214" spans="10:10" x14ac:dyDescent="0.2">
      <c r="J214" s="8"/>
    </row>
    <row r="215" spans="10:10" x14ac:dyDescent="0.2">
      <c r="J215" s="8"/>
    </row>
    <row r="216" spans="10:10" x14ac:dyDescent="0.2">
      <c r="J216" s="8"/>
    </row>
    <row r="217" spans="10:10" x14ac:dyDescent="0.2">
      <c r="J217" s="8"/>
    </row>
    <row r="218" spans="10:10" x14ac:dyDescent="0.2">
      <c r="J218" s="8"/>
    </row>
    <row r="219" spans="10:10" x14ac:dyDescent="0.2">
      <c r="J219" s="8"/>
    </row>
  </sheetData>
  <sheetProtection selectLockedCells="1" selectUnlockedCells="1"/>
  <mergeCells count="10">
    <mergeCell ref="A1:J1"/>
    <mergeCell ref="A2:J2"/>
    <mergeCell ref="B5:H5"/>
    <mergeCell ref="B24:H24"/>
    <mergeCell ref="B82:H82"/>
    <mergeCell ref="B15:H15"/>
    <mergeCell ref="B33:H33"/>
    <mergeCell ref="B50:H50"/>
    <mergeCell ref="B59:H59"/>
    <mergeCell ref="B70:H70"/>
  </mergeCells>
  <phoneticPr fontId="0" type="noConversion"/>
  <pageMargins left="0" right="0" top="0.6" bottom="0" header="0.26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I-VIII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2017-10-04T12:51:32Z</cp:lastPrinted>
  <dcterms:created xsi:type="dcterms:W3CDTF">2013-01-21T11:52:24Z</dcterms:created>
  <dcterms:modified xsi:type="dcterms:W3CDTF">2020-05-12T09:11:21Z</dcterms:modified>
</cp:coreProperties>
</file>