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12885" windowHeight="6630"/>
  </bookViews>
  <sheets>
    <sheet name="semestr I-III" sheetId="1" r:id="rId1"/>
    <sheet name="Blok A, B,C" sheetId="3" r:id="rId2"/>
  </sheets>
  <calcPr calcId="15251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6" i="1"/>
  <c r="I18" i="1"/>
  <c r="I19" i="1"/>
  <c r="I20" i="1"/>
  <c r="I21" i="1"/>
  <c r="I22" i="1"/>
  <c r="I23" i="1"/>
  <c r="I24" i="1"/>
  <c r="I29" i="1"/>
  <c r="I30" i="1"/>
  <c r="I31" i="1"/>
  <c r="I32" i="1"/>
  <c r="I33" i="1"/>
  <c r="J29" i="1"/>
  <c r="J30" i="1"/>
  <c r="J31" i="1"/>
  <c r="J32" i="1"/>
  <c r="J33" i="1"/>
  <c r="J18" i="1"/>
  <c r="J19" i="1"/>
  <c r="J20" i="1"/>
  <c r="J21" i="1"/>
  <c r="J22" i="1"/>
  <c r="J23" i="1"/>
  <c r="J24" i="1"/>
  <c r="J25" i="1"/>
  <c r="J7" i="1"/>
  <c r="J8" i="1"/>
  <c r="J9" i="1"/>
  <c r="J10" i="1"/>
  <c r="J11" i="1"/>
  <c r="J12" i="1"/>
  <c r="J13" i="1"/>
  <c r="J14" i="1"/>
  <c r="D7" i="1"/>
  <c r="D8" i="1"/>
  <c r="D9" i="1"/>
  <c r="D10" i="1"/>
  <c r="D11" i="1"/>
  <c r="D12" i="1"/>
  <c r="D13" i="1"/>
  <c r="D14" i="1"/>
  <c r="D18" i="1"/>
  <c r="D19" i="1"/>
  <c r="D20" i="1"/>
  <c r="D21" i="1"/>
  <c r="D22" i="1"/>
  <c r="D23" i="1"/>
  <c r="D24" i="1"/>
  <c r="D25" i="1"/>
  <c r="D29" i="1"/>
  <c r="D30" i="1"/>
  <c r="D31" i="1"/>
  <c r="D32" i="1"/>
  <c r="D33" i="1"/>
  <c r="D28" i="1"/>
  <c r="D14" i="3" l="1"/>
  <c r="D15" i="3"/>
  <c r="D13" i="3"/>
  <c r="I14" i="3"/>
  <c r="J14" i="3"/>
  <c r="I15" i="3"/>
  <c r="J15" i="3"/>
  <c r="J13" i="3"/>
  <c r="I13" i="3"/>
  <c r="I10" i="3"/>
  <c r="J10" i="3"/>
  <c r="I11" i="3"/>
  <c r="J11" i="3"/>
  <c r="J9" i="3"/>
  <c r="I9" i="3"/>
  <c r="I5" i="3"/>
  <c r="J5" i="3"/>
  <c r="I6" i="3"/>
  <c r="J6" i="3"/>
  <c r="I7" i="3"/>
  <c r="J7" i="3"/>
  <c r="D11" i="3"/>
  <c r="D10" i="3"/>
  <c r="D9" i="3"/>
  <c r="J28" i="1"/>
  <c r="O34" i="1"/>
  <c r="O14" i="1"/>
  <c r="J17" i="1"/>
  <c r="I28" i="1"/>
  <c r="B15" i="1"/>
  <c r="F35" i="1"/>
  <c r="G35" i="1"/>
  <c r="B35" i="1"/>
  <c r="B36" i="1" s="1"/>
  <c r="F26" i="1"/>
  <c r="G26" i="1"/>
  <c r="B26" i="1"/>
  <c r="C35" i="1"/>
  <c r="M25" i="1"/>
  <c r="M21" i="1"/>
  <c r="M20" i="1"/>
  <c r="C26" i="1"/>
  <c r="C15" i="1"/>
  <c r="K6" i="1"/>
  <c r="K15" i="1" s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M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N20" i="1"/>
  <c r="P20" i="1"/>
  <c r="K21" i="1"/>
  <c r="K26" i="1"/>
  <c r="N21" i="1"/>
  <c r="P21" i="1"/>
  <c r="K22" i="1"/>
  <c r="M22" i="1"/>
  <c r="N22" i="1"/>
  <c r="P22" i="1"/>
  <c r="K25" i="1"/>
  <c r="N25" i="1"/>
  <c r="P25" i="1"/>
  <c r="H26" i="1"/>
  <c r="H36" i="1" s="1"/>
  <c r="K28" i="1"/>
  <c r="M28" i="1"/>
  <c r="N28" i="1"/>
  <c r="P28" i="1"/>
  <c r="K33" i="1"/>
  <c r="M33" i="1"/>
  <c r="N33" i="1"/>
  <c r="P33" i="1"/>
  <c r="K34" i="1"/>
  <c r="K35" i="1"/>
  <c r="M34" i="1"/>
  <c r="N34" i="1"/>
  <c r="P34" i="1"/>
  <c r="F15" i="1"/>
  <c r="E35" i="1"/>
  <c r="M6" i="1"/>
  <c r="O11" i="1"/>
  <c r="E15" i="1"/>
  <c r="I15" i="1"/>
  <c r="D6" i="1"/>
  <c r="J6" i="1"/>
  <c r="G15" i="1"/>
  <c r="O19" i="1"/>
  <c r="O20" i="1"/>
  <c r="O21" i="1"/>
  <c r="O22" i="1"/>
  <c r="D17" i="1"/>
  <c r="I17" i="1"/>
  <c r="I26" i="1" s="1"/>
  <c r="E26" i="1"/>
  <c r="I35" i="1"/>
  <c r="E36" i="1" l="1"/>
  <c r="J35" i="1"/>
  <c r="F36" i="1"/>
  <c r="D35" i="1"/>
  <c r="G36" i="1"/>
  <c r="D26" i="1"/>
  <c r="J26" i="1"/>
  <c r="J15" i="1"/>
  <c r="D15" i="1"/>
  <c r="D36" i="1" l="1"/>
  <c r="H37" i="1" s="1"/>
  <c r="E37" i="1" l="1"/>
  <c r="F37" i="1"/>
  <c r="G37" i="1"/>
</calcChain>
</file>

<file path=xl/sharedStrings.xml><?xml version="1.0" encoding="utf-8"?>
<sst xmlns="http://schemas.openxmlformats.org/spreadsheetml/2006/main" count="109" uniqueCount="64">
  <si>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</si>
  <si>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</si>
  <si>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</si>
  <si>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</si>
  <si>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</si>
  <si>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</si>
  <si>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</si>
  <si>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</si>
  <si>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</si>
  <si>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</si>
  <si>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</si>
  <si>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</si>
  <si>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</si>
  <si>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</si>
  <si>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</si>
  <si>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</si>
  <si>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</si>
  <si>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</si>
  <si>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</si>
  <si>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</si>
  <si>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</si>
  <si>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</si>
  <si>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</si>
  <si>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</si>
  <si>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</si>
  <si>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</si>
  <si>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Planowanie i ocena inwestycji technicznych</t>
  </si>
  <si>
    <t xml:space="preserve">Ocena techniczna i wycena maszyn </t>
  </si>
  <si>
    <t>Infrastruktura komunikacyjna</t>
  </si>
  <si>
    <t>Teoria podejmowania decyzji</t>
  </si>
  <si>
    <t>Obsługa informatyczna produkcji</t>
  </si>
  <si>
    <t>Prognozowanie i symulacja w przedsiębiorstwie</t>
  </si>
  <si>
    <t>Systemy wspomagania decyzji i zarządzania wiedzą</t>
  </si>
  <si>
    <t>Organizacja systemów produkcyjnych</t>
  </si>
  <si>
    <t xml:space="preserve">Modelowanie procesów produkcyjnych  </t>
  </si>
  <si>
    <t>Zarządzanie infrastrukturą komunalną</t>
  </si>
  <si>
    <t>Przedmiot  do wyboru - blok B</t>
  </si>
  <si>
    <t>Przedmiot do wyboru blok C</t>
  </si>
  <si>
    <t>Praca dyplomowa i egzamin dyplomowy</t>
  </si>
  <si>
    <t>Seminarium dyplomowe 1</t>
  </si>
  <si>
    <t>Seminarium dyplomowe 2</t>
  </si>
  <si>
    <t>Pozyskiwanie dotacji na działalność gospodarczą</t>
  </si>
  <si>
    <t>Wewnętrzny audytor systemów zarządzania jakością</t>
  </si>
  <si>
    <t>Komputerowe wspomaganie projektowania</t>
  </si>
  <si>
    <t>Biznesplan</t>
  </si>
  <si>
    <t>Produkcja żywności wygodnej</t>
  </si>
  <si>
    <t>Zarządzanie przedsiębiorstwem w praktyce - symulacyjne gry menedżerskie</t>
  </si>
  <si>
    <t>Projekty unijne i zarządzanie</t>
  </si>
  <si>
    <t>Metody i techniki zarządzania jakością</t>
  </si>
  <si>
    <t>Agrotechniczne i prawne podstawy nabywania i stosowania środków ochrony roślin</t>
  </si>
  <si>
    <t>SEMESTR I - Blok A</t>
  </si>
  <si>
    <t>Wykładów tygodniowo</t>
  </si>
  <si>
    <t>Ćwiczeń tygodniowo</t>
  </si>
  <si>
    <t>SEMESTR II - Blok B</t>
  </si>
  <si>
    <t>SEMESTR III - Blok C</t>
  </si>
  <si>
    <t>Ekonometria</t>
  </si>
  <si>
    <t>Przedmiot do wyboru - blok A</t>
  </si>
  <si>
    <t>Zarządzanie strategiczne*</t>
  </si>
  <si>
    <t>Zintegrowane systemy zarządzania*</t>
  </si>
  <si>
    <t>*Przedmioty humanistyczne i społeczne</t>
  </si>
  <si>
    <t>Zarządzanie projektem i innowacjami*</t>
  </si>
  <si>
    <t>Kierunek zarządzanie i inżynieria produkcji, specjalność inżynieria zarządzania produkcją i usługami. Studia stacjonarne drugiego stopnia.
Zatwierdzony uchwałą Rady Wydziału dn., 26.04.2019 r. Obowiązuje studentów ropoczynajacych studia od I roku studiów                  w roku akademickim 2019/2020</t>
  </si>
  <si>
    <t>Kierunek zarządzanie i inżynieria produkcji, specjalność inżynieria zarządzania produkcją i usługami. Studia stacjonarne drugiego stopnia.
Zatwierdzony uchwałą Rady Wydziału dn., 26.04.2019 r. Obowiązuje studentów ropoczynajacych studia od I roku studiów                   w roku akademickim 2019/2020</t>
  </si>
  <si>
    <t>Język obcy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</si>
</sst>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164" fontId="1" fillId="0" borderId="0"/>
  </cellStyleXfs>
  <cellXfs count="138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1" fontId="23" fillId="0" borderId="1" xfId="2" applyNumberFormat="1" applyFont="1" applyFill="1" applyBorder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6" fillId="0" borderId="1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Alignment="1">
      <alignment vertical="center"/>
    </xf>
    <xf numFmtId="1" fontId="24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3" fillId="0" borderId="0" xfId="2" applyFill="1"/>
    <xf numFmtId="0" fontId="33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0" fontId="36" fillId="0" borderId="3" xfId="0" applyFont="1" applyFill="1" applyBorder="1"/>
    <xf numFmtId="1" fontId="14" fillId="0" borderId="1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/>
    <xf numFmtId="0" fontId="32" fillId="0" borderId="0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6" fillId="0" borderId="9" xfId="2" applyFont="1" applyFill="1" applyBorder="1" applyAlignment="1">
      <alignment horizontal="center" vertical="center"/>
    </xf>
    <xf numFmtId="1" fontId="16" fillId="0" borderId="9" xfId="2" applyNumberFormat="1" applyFont="1" applyFill="1" applyBorder="1" applyAlignment="1">
      <alignment horizontal="center" vertical="center" wrapText="1"/>
    </xf>
    <xf numFmtId="164" fontId="16" fillId="0" borderId="9" xfId="5" applyFont="1" applyFill="1" applyBorder="1" applyAlignment="1" applyProtection="1">
      <alignment horizontal="center" vertical="center" textRotation="90" wrapText="1"/>
    </xf>
    <xf numFmtId="164" fontId="16" fillId="0" borderId="9" xfId="5" applyFont="1" applyFill="1" applyBorder="1" applyAlignment="1" applyProtection="1">
      <alignment horizontal="center" vertical="center" textRotation="90"/>
    </xf>
    <xf numFmtId="49" fontId="16" fillId="0" borderId="9" xfId="5" applyNumberFormat="1" applyFont="1" applyFill="1" applyBorder="1" applyAlignment="1" applyProtection="1">
      <alignment horizontal="center" vertical="center" textRotation="90" wrapText="1"/>
    </xf>
    <xf numFmtId="0" fontId="10" fillId="2" borderId="3" xfId="0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9" fillId="0" borderId="5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2" borderId="11" xfId="2" applyFont="1" applyFill="1" applyBorder="1" applyAlignment="1">
      <alignment horizontal="right" vertical="center"/>
    </xf>
    <xf numFmtId="1" fontId="16" fillId="2" borderId="3" xfId="2" applyNumberFormat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1" fontId="17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right" vertical="center"/>
    </xf>
    <xf numFmtId="1" fontId="16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horizontal="center"/>
    </xf>
    <xf numFmtId="1" fontId="16" fillId="2" borderId="1" xfId="2" applyNumberFormat="1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 wrapText="1"/>
    </xf>
    <xf numFmtId="164" fontId="5" fillId="0" borderId="9" xfId="5" applyFont="1" applyFill="1" applyBorder="1" applyAlignment="1" applyProtection="1">
      <alignment horizontal="center" vertical="center" textRotation="90" wrapText="1"/>
    </xf>
    <xf numFmtId="164" fontId="5" fillId="0" borderId="9" xfId="5" applyFont="1" applyFill="1" applyBorder="1" applyAlignment="1" applyProtection="1">
      <alignment horizontal="center" vertical="center" textRotation="90"/>
    </xf>
    <xf numFmtId="49" fontId="5" fillId="0" borderId="9" xfId="5" applyNumberFormat="1" applyFont="1" applyFill="1" applyBorder="1" applyAlignment="1" applyProtection="1">
      <alignment horizontal="center" vertical="center" textRotation="90" wrapText="1"/>
    </xf>
    <xf numFmtId="0" fontId="2" fillId="0" borderId="12" xfId="2" applyFont="1" applyFill="1" applyBorder="1" applyAlignment="1">
      <alignment horizontal="left"/>
    </xf>
    <xf numFmtId="1" fontId="3" fillId="0" borderId="13" xfId="2" applyNumberFormat="1" applyFont="1" applyFill="1" applyBorder="1"/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27" xfId="0" applyFont="1" applyFill="1" applyBorder="1"/>
    <xf numFmtId="0" fontId="12" fillId="0" borderId="23" xfId="2" applyFont="1" applyFill="1" applyBorder="1" applyAlignment="1">
      <alignment horizontal="left" vertical="center"/>
    </xf>
    <xf numFmtId="0" fontId="12" fillId="0" borderId="24" xfId="2" applyFont="1" applyFill="1" applyBorder="1" applyAlignment="1">
      <alignment horizontal="left" vertical="center"/>
    </xf>
    <xf numFmtId="0" fontId="12" fillId="0" borderId="25" xfId="2" applyFont="1" applyFill="1" applyBorder="1" applyAlignment="1">
      <alignment horizontal="left" vertical="center"/>
    </xf>
    <xf numFmtId="0" fontId="23" fillId="0" borderId="15" xfId="2" applyFont="1" applyFill="1" applyBorder="1" applyAlignment="1">
      <alignment horizontal="center"/>
    </xf>
    <xf numFmtId="0" fontId="23" fillId="0" borderId="16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1" fontId="23" fillId="0" borderId="18" xfId="2" applyNumberFormat="1" applyFont="1" applyFill="1" applyBorder="1" applyAlignment="1">
      <alignment horizontal="center" vertical="center" wrapText="1"/>
    </xf>
    <xf numFmtId="1" fontId="23" fillId="0" borderId="0" xfId="2" applyNumberFormat="1" applyFont="1" applyFill="1" applyBorder="1" applyAlignment="1">
      <alignment horizontal="center" vertical="center" wrapText="1"/>
    </xf>
    <xf numFmtId="1" fontId="23" fillId="0" borderId="19" xfId="2" applyNumberFormat="1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  <xf numFmtId="0" fontId="37" fillId="2" borderId="20" xfId="0" applyFont="1" applyFill="1" applyBorder="1" applyAlignment="1">
      <alignment horizontal="left" vertical="center"/>
    </xf>
    <xf numFmtId="0" fontId="37" fillId="2" borderId="21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horizontal="left" vertical="center"/>
    </xf>
    <xf numFmtId="0" fontId="23" fillId="0" borderId="26" xfId="2" applyFont="1" applyFill="1" applyBorder="1" applyAlignment="1">
      <alignment horizontal="center" wrapText="1"/>
    </xf>
    <xf numFmtId="1" fontId="23" fillId="0" borderId="10" xfId="2" applyNumberFormat="1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left" vertical="center"/>
    </xf>
    <xf numFmtId="0" fontId="16" fillId="0" borderId="21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abSelected="1" topLeftCell="A16" zoomScale="145" zoomScaleNormal="145" workbookViewId="0">
      <selection activeCell="F33" sqref="F33"/>
    </sheetView>
  </sheetViews>
  <sheetFormatPr defaultColWidth="13" defaultRowHeight="12.75" x14ac:dyDescent="0.2"/>
  <cols>
    <col min="1" max="1" width="40.5703125" style="49" customWidth="1"/>
    <col min="2" max="2" width="6.28515625" style="54" customWidth="1"/>
    <col min="3" max="9" width="6.28515625" style="33" customWidth="1"/>
    <col min="10" max="10" width="6.28515625" style="69" customWidth="1"/>
    <col min="11" max="11" width="0" style="50" hidden="1" customWidth="1"/>
    <col min="12" max="13" width="0" style="51" hidden="1" customWidth="1"/>
    <col min="14" max="14" width="0" style="52" hidden="1" customWidth="1"/>
    <col min="15" max="16" width="0" style="53" hidden="1" customWidth="1"/>
    <col min="17" max="16384" width="13" style="52"/>
  </cols>
  <sheetData>
    <row r="1" spans="1:16" x14ac:dyDescent="0.2">
      <c r="A1" s="118" t="s">
        <v>17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6" ht="48" customHeight="1" x14ac:dyDescent="0.2">
      <c r="A2" s="121" t="s">
        <v>61</v>
      </c>
      <c r="B2" s="122"/>
      <c r="C2" s="122"/>
      <c r="D2" s="122"/>
      <c r="E2" s="122"/>
      <c r="F2" s="122"/>
      <c r="G2" s="122"/>
      <c r="H2" s="122"/>
      <c r="I2" s="122"/>
      <c r="J2" s="123"/>
    </row>
    <row r="3" spans="1:16" ht="6.75" customHeight="1" x14ac:dyDescent="0.2">
      <c r="A3" s="102"/>
      <c r="B3" s="103"/>
      <c r="C3" s="104"/>
      <c r="D3" s="104"/>
      <c r="E3" s="104"/>
      <c r="F3" s="104"/>
      <c r="G3" s="104"/>
      <c r="H3" s="104"/>
      <c r="I3" s="104"/>
      <c r="J3" s="105"/>
    </row>
    <row r="4" spans="1:16" s="10" customFormat="1" ht="84" customHeight="1" x14ac:dyDescent="0.25">
      <c r="A4" s="97" t="s">
        <v>0</v>
      </c>
      <c r="B4" s="98" t="s">
        <v>1</v>
      </c>
      <c r="C4" s="99" t="s">
        <v>2</v>
      </c>
      <c r="D4" s="99" t="s">
        <v>3</v>
      </c>
      <c r="E4" s="100" t="s">
        <v>4</v>
      </c>
      <c r="F4" s="101" t="s">
        <v>5</v>
      </c>
      <c r="G4" s="101" t="s">
        <v>6</v>
      </c>
      <c r="H4" s="99" t="s">
        <v>7</v>
      </c>
      <c r="I4" s="100" t="s">
        <v>51</v>
      </c>
      <c r="J4" s="100" t="s">
        <v>52</v>
      </c>
      <c r="K4" s="56" t="s">
        <v>8</v>
      </c>
      <c r="L4" s="57" t="s">
        <v>9</v>
      </c>
      <c r="M4" s="57" t="s">
        <v>10</v>
      </c>
      <c r="O4" s="58" t="s">
        <v>11</v>
      </c>
      <c r="P4" s="58" t="s">
        <v>12</v>
      </c>
    </row>
    <row r="5" spans="1:16" s="10" customFormat="1" ht="12.75" customHeight="1" x14ac:dyDescent="0.25">
      <c r="A5" s="124" t="s">
        <v>18</v>
      </c>
      <c r="B5" s="125"/>
      <c r="C5" s="125"/>
      <c r="D5" s="125"/>
      <c r="E5" s="125"/>
      <c r="F5" s="125"/>
      <c r="G5" s="125"/>
      <c r="H5" s="125"/>
      <c r="I5" s="125"/>
      <c r="J5" s="126"/>
      <c r="K5" s="56"/>
      <c r="L5" s="57"/>
      <c r="M5" s="57"/>
      <c r="O5" s="58"/>
      <c r="P5" s="58"/>
    </row>
    <row r="6" spans="1:16" s="10" customFormat="1" ht="12.6" customHeight="1" x14ac:dyDescent="0.25">
      <c r="A6" s="59" t="s">
        <v>63</v>
      </c>
      <c r="B6" s="46">
        <v>2</v>
      </c>
      <c r="C6" s="47" t="s">
        <v>14</v>
      </c>
      <c r="D6" s="48">
        <f t="shared" ref="D6:D14" si="0">SUM(E6:H6)</f>
        <v>30</v>
      </c>
      <c r="E6" s="106"/>
      <c r="F6" s="107"/>
      <c r="G6" s="107">
        <v>30</v>
      </c>
      <c r="H6" s="62"/>
      <c r="I6" s="48">
        <f>ROUNDUP(E6/15,0)</f>
        <v>0</v>
      </c>
      <c r="J6" s="39">
        <f t="shared" ref="J6:J14" si="1">ROUNDUP((F6+G6+H6)/15,0)</f>
        <v>2</v>
      </c>
      <c r="K6" s="6" t="str">
        <f t="shared" ref="K6:K14" si="2">"#REF!/25"</f>
        <v>#REF!/25</v>
      </c>
      <c r="L6" s="7">
        <v>0</v>
      </c>
      <c r="M6" s="7">
        <f t="shared" ref="M6:M14" si="3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59" t="s">
        <v>56</v>
      </c>
      <c r="B7" s="46">
        <v>2</v>
      </c>
      <c r="C7" s="47" t="s">
        <v>14</v>
      </c>
      <c r="D7" s="48">
        <f t="shared" si="0"/>
        <v>30</v>
      </c>
      <c r="E7" s="106">
        <v>15</v>
      </c>
      <c r="F7" s="107">
        <v>5</v>
      </c>
      <c r="G7" s="107">
        <v>10</v>
      </c>
      <c r="H7" s="62"/>
      <c r="I7" s="48">
        <f t="shared" ref="I7:I14" si="4">ROUNDUP(E7/15,0)</f>
        <v>1</v>
      </c>
      <c r="J7" s="39">
        <f t="shared" si="1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59" t="s">
        <v>31</v>
      </c>
      <c r="B8" s="46">
        <v>2</v>
      </c>
      <c r="C8" s="47" t="s">
        <v>14</v>
      </c>
      <c r="D8" s="48">
        <f t="shared" si="0"/>
        <v>30</v>
      </c>
      <c r="E8" s="106">
        <v>15</v>
      </c>
      <c r="F8" s="107">
        <v>5</v>
      </c>
      <c r="G8" s="107">
        <v>10</v>
      </c>
      <c r="H8" s="62"/>
      <c r="I8" s="48">
        <f t="shared" si="4"/>
        <v>1</v>
      </c>
      <c r="J8" s="39">
        <f t="shared" si="1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59" t="s">
        <v>32</v>
      </c>
      <c r="B9" s="46">
        <v>3</v>
      </c>
      <c r="C9" s="47" t="s">
        <v>13</v>
      </c>
      <c r="D9" s="48">
        <f t="shared" si="0"/>
        <v>30</v>
      </c>
      <c r="E9" s="106">
        <v>15</v>
      </c>
      <c r="F9" s="107">
        <v>5</v>
      </c>
      <c r="G9" s="107">
        <v>10</v>
      </c>
      <c r="H9" s="62"/>
      <c r="I9" s="48">
        <f t="shared" si="4"/>
        <v>1</v>
      </c>
      <c r="J9" s="39">
        <f t="shared" si="1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59" t="s">
        <v>33</v>
      </c>
      <c r="B10" s="46">
        <v>5</v>
      </c>
      <c r="C10" s="47" t="s">
        <v>13</v>
      </c>
      <c r="D10" s="48">
        <f t="shared" si="0"/>
        <v>55</v>
      </c>
      <c r="E10" s="106">
        <v>15</v>
      </c>
      <c r="F10" s="107">
        <v>15</v>
      </c>
      <c r="G10" s="107">
        <v>25</v>
      </c>
      <c r="H10" s="62"/>
      <c r="I10" s="48">
        <f t="shared" si="4"/>
        <v>1</v>
      </c>
      <c r="J10" s="39">
        <f t="shared" si="1"/>
        <v>3</v>
      </c>
      <c r="K10" s="6"/>
      <c r="L10" s="7"/>
      <c r="M10" s="7"/>
      <c r="N10" s="8"/>
      <c r="O10" s="9"/>
      <c r="P10" s="9"/>
    </row>
    <row r="11" spans="1:16" s="10" customFormat="1" ht="12.6" customHeight="1" x14ac:dyDescent="0.25">
      <c r="A11" s="59" t="s">
        <v>55</v>
      </c>
      <c r="B11" s="46">
        <v>5</v>
      </c>
      <c r="C11" s="47" t="s">
        <v>13</v>
      </c>
      <c r="D11" s="48">
        <f t="shared" si="0"/>
        <v>60</v>
      </c>
      <c r="E11" s="106">
        <v>15</v>
      </c>
      <c r="F11" s="107">
        <v>15</v>
      </c>
      <c r="G11" s="107">
        <v>30</v>
      </c>
      <c r="H11" s="62"/>
      <c r="I11" s="48">
        <f t="shared" si="4"/>
        <v>1</v>
      </c>
      <c r="J11" s="39">
        <f t="shared" si="1"/>
        <v>3</v>
      </c>
      <c r="K11" s="6" t="str">
        <f t="shared" si="2"/>
        <v>#REF!/25</v>
      </c>
      <c r="L11" s="7">
        <v>0</v>
      </c>
      <c r="M11" s="7">
        <f t="shared" si="3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2.6" customHeight="1" x14ac:dyDescent="0.25">
      <c r="A12" s="59" t="s">
        <v>34</v>
      </c>
      <c r="B12" s="46">
        <v>4</v>
      </c>
      <c r="C12" s="47" t="s">
        <v>14</v>
      </c>
      <c r="D12" s="48">
        <f t="shared" si="0"/>
        <v>45</v>
      </c>
      <c r="E12" s="106">
        <v>15</v>
      </c>
      <c r="F12" s="107">
        <v>10</v>
      </c>
      <c r="G12" s="107">
        <v>20</v>
      </c>
      <c r="H12" s="62"/>
      <c r="I12" s="48">
        <f t="shared" si="4"/>
        <v>1</v>
      </c>
      <c r="J12" s="39">
        <f t="shared" si="1"/>
        <v>2</v>
      </c>
      <c r="K12" s="6" t="str">
        <f t="shared" si="2"/>
        <v>#REF!/25</v>
      </c>
      <c r="L12" s="7">
        <v>0</v>
      </c>
      <c r="M12" s="7">
        <f t="shared" si="3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3.5" customHeight="1" x14ac:dyDescent="0.25">
      <c r="A13" s="84" t="s">
        <v>60</v>
      </c>
      <c r="B13" s="46">
        <v>4</v>
      </c>
      <c r="C13" s="47" t="s">
        <v>13</v>
      </c>
      <c r="D13" s="48">
        <f t="shared" si="0"/>
        <v>45</v>
      </c>
      <c r="E13" s="106">
        <v>15</v>
      </c>
      <c r="F13" s="107">
        <v>10</v>
      </c>
      <c r="G13" s="107">
        <v>20</v>
      </c>
      <c r="H13" s="62"/>
      <c r="I13" s="48">
        <f t="shared" si="4"/>
        <v>1</v>
      </c>
      <c r="J13" s="39">
        <f t="shared" si="1"/>
        <v>2</v>
      </c>
      <c r="K13" s="6" t="str">
        <f t="shared" si="2"/>
        <v>#REF!/25</v>
      </c>
      <c r="L13" s="7">
        <v>0</v>
      </c>
      <c r="M13" s="7">
        <f t="shared" si="3"/>
        <v>1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.6" customHeight="1" x14ac:dyDescent="0.25">
      <c r="A14" s="114" t="s">
        <v>35</v>
      </c>
      <c r="B14" s="43">
        <v>3</v>
      </c>
      <c r="C14" s="44" t="s">
        <v>14</v>
      </c>
      <c r="D14" s="48">
        <f t="shared" si="0"/>
        <v>45</v>
      </c>
      <c r="E14" s="108">
        <v>15</v>
      </c>
      <c r="F14" s="108">
        <v>10</v>
      </c>
      <c r="G14" s="108">
        <v>20</v>
      </c>
      <c r="H14" s="45"/>
      <c r="I14" s="48">
        <f t="shared" si="4"/>
        <v>1</v>
      </c>
      <c r="J14" s="39">
        <f t="shared" si="1"/>
        <v>2</v>
      </c>
      <c r="K14" s="6" t="str">
        <f t="shared" si="2"/>
        <v>#REF!/25</v>
      </c>
      <c r="L14" s="12">
        <v>1</v>
      </c>
      <c r="M14" s="7">
        <f t="shared" si="3"/>
        <v>1</v>
      </c>
      <c r="N14" s="8" t="str">
        <f>"#REF!/E12"</f>
        <v>#REF!/E12</v>
      </c>
      <c r="O14" s="9">
        <f>D14/25</f>
        <v>1.8</v>
      </c>
      <c r="P14" s="9" t="str">
        <f>"#REF!-P12"</f>
        <v>#REF!-P12</v>
      </c>
    </row>
    <row r="15" spans="1:16" s="11" customFormat="1" ht="12.6" customHeight="1" x14ac:dyDescent="0.25">
      <c r="A15" s="85" t="s">
        <v>15</v>
      </c>
      <c r="B15" s="86">
        <f>SUM(B6:B14)</f>
        <v>30</v>
      </c>
      <c r="C15" s="87">
        <f>COUNTIF(C6:C14,"e")</f>
        <v>4</v>
      </c>
      <c r="D15" s="88">
        <f>SUM(D6:D14)</f>
        <v>370</v>
      </c>
      <c r="E15" s="88">
        <f t="shared" ref="E15:K15" si="5">SUM(E6:E14)</f>
        <v>120</v>
      </c>
      <c r="F15" s="88">
        <f t="shared" si="5"/>
        <v>75</v>
      </c>
      <c r="G15" s="88">
        <f t="shared" si="5"/>
        <v>175</v>
      </c>
      <c r="H15" s="89">
        <f t="shared" si="5"/>
        <v>0</v>
      </c>
      <c r="I15" s="90">
        <f t="shared" si="5"/>
        <v>8</v>
      </c>
      <c r="J15" s="92">
        <f t="shared" si="5"/>
        <v>17</v>
      </c>
      <c r="K15" s="38">
        <f t="shared" si="5"/>
        <v>0</v>
      </c>
      <c r="L15" s="14"/>
      <c r="M15" s="7"/>
      <c r="N15" s="8"/>
      <c r="O15" s="9"/>
      <c r="P15" s="9"/>
    </row>
    <row r="16" spans="1:16" s="11" customFormat="1" ht="12.6" customHeight="1" x14ac:dyDescent="0.25">
      <c r="A16" s="127" t="s">
        <v>19</v>
      </c>
      <c r="B16" s="128"/>
      <c r="C16" s="128"/>
      <c r="D16" s="128"/>
      <c r="E16" s="128"/>
      <c r="F16" s="128"/>
      <c r="G16" s="128"/>
      <c r="H16" s="128"/>
      <c r="I16" s="128"/>
      <c r="J16" s="129"/>
      <c r="K16" s="38"/>
      <c r="L16" s="14"/>
      <c r="M16" s="7"/>
      <c r="N16" s="8"/>
      <c r="O16" s="9"/>
      <c r="P16" s="9"/>
    </row>
    <row r="17" spans="1:16" s="11" customFormat="1" ht="12.75" customHeight="1" x14ac:dyDescent="0.25">
      <c r="A17" s="84" t="s">
        <v>57</v>
      </c>
      <c r="B17" s="79">
        <v>4</v>
      </c>
      <c r="C17" s="47" t="s">
        <v>13</v>
      </c>
      <c r="D17" s="80">
        <f t="shared" ref="D17:D25" si="6">SUM(E17:H17)</f>
        <v>30</v>
      </c>
      <c r="E17" s="109">
        <v>15</v>
      </c>
      <c r="F17" s="110">
        <v>5</v>
      </c>
      <c r="G17" s="110">
        <v>10</v>
      </c>
      <c r="H17" s="3"/>
      <c r="I17" s="3">
        <f t="shared" ref="I17:I24" si="7">ROUNDUP(E17/15,0)</f>
        <v>1</v>
      </c>
      <c r="J17" s="4">
        <f t="shared" ref="J17:J25" si="8">ROUNDUP((F17+G17+H17)/15,0)</f>
        <v>1</v>
      </c>
      <c r="K17" s="6" t="str">
        <f t="shared" ref="K17:K22" si="9">"#REF!/25"</f>
        <v>#REF!/25</v>
      </c>
      <c r="L17" s="14">
        <v>0</v>
      </c>
      <c r="M17" s="7">
        <f t="shared" ref="M17:M22" si="10">IF(G17&gt;0,1,0)</f>
        <v>1</v>
      </c>
      <c r="N17" s="8" t="str">
        <f>"#REF!/E18"</f>
        <v>#REF!/E18</v>
      </c>
      <c r="O17" s="9">
        <v>4</v>
      </c>
      <c r="P17" s="9" t="str">
        <f>"#REF!-P18"</f>
        <v>#REF!-P18</v>
      </c>
    </row>
    <row r="18" spans="1:16" s="15" customFormat="1" ht="12.75" customHeight="1" x14ac:dyDescent="0.25">
      <c r="A18" s="83" t="s">
        <v>58</v>
      </c>
      <c r="B18" s="79">
        <v>4</v>
      </c>
      <c r="C18" s="47" t="s">
        <v>13</v>
      </c>
      <c r="D18" s="80">
        <f t="shared" si="6"/>
        <v>30</v>
      </c>
      <c r="E18" s="109">
        <v>15</v>
      </c>
      <c r="F18" s="110">
        <v>5</v>
      </c>
      <c r="G18" s="110">
        <v>10</v>
      </c>
      <c r="H18" s="3"/>
      <c r="I18" s="3">
        <f t="shared" si="7"/>
        <v>1</v>
      </c>
      <c r="J18" s="4">
        <f t="shared" si="8"/>
        <v>1</v>
      </c>
      <c r="K18" s="6" t="str">
        <f t="shared" si="9"/>
        <v>#REF!/25</v>
      </c>
      <c r="L18" s="7">
        <v>0</v>
      </c>
      <c r="M18" s="7">
        <f t="shared" si="10"/>
        <v>1</v>
      </c>
      <c r="N18" s="8" t="str">
        <f>"#REF!/E19"</f>
        <v>#REF!/E19</v>
      </c>
      <c r="O18" s="9">
        <v>4</v>
      </c>
      <c r="P18" s="9" t="str">
        <f>"#REF!-P19"</f>
        <v>#REF!-P19</v>
      </c>
    </row>
    <row r="19" spans="1:16" s="13" customFormat="1" ht="12.6" customHeight="1" x14ac:dyDescent="0.25">
      <c r="A19" s="81" t="s">
        <v>26</v>
      </c>
      <c r="B19" s="64">
        <v>3</v>
      </c>
      <c r="C19" s="82" t="s">
        <v>14</v>
      </c>
      <c r="D19" s="80">
        <f t="shared" si="6"/>
        <v>45</v>
      </c>
      <c r="E19" s="109">
        <v>15</v>
      </c>
      <c r="F19" s="110">
        <v>10</v>
      </c>
      <c r="G19" s="110">
        <v>20</v>
      </c>
      <c r="H19" s="4"/>
      <c r="I19" s="3">
        <f t="shared" si="7"/>
        <v>1</v>
      </c>
      <c r="J19" s="4">
        <f t="shared" si="8"/>
        <v>2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"#REF!/E20"</f>
        <v>#REF!/E20</v>
      </c>
      <c r="O19" s="9">
        <f>D19/25</f>
        <v>1.8</v>
      </c>
      <c r="P19" s="9" t="str">
        <f>"#REF!-P20"</f>
        <v>#REF!-P20</v>
      </c>
    </row>
    <row r="20" spans="1:16" s="11" customFormat="1" ht="12.6" customHeight="1" x14ac:dyDescent="0.25">
      <c r="A20" s="59" t="s">
        <v>27</v>
      </c>
      <c r="B20" s="42">
        <v>3</v>
      </c>
      <c r="C20" s="41" t="s">
        <v>14</v>
      </c>
      <c r="D20" s="80">
        <f t="shared" si="6"/>
        <v>45</v>
      </c>
      <c r="E20" s="109">
        <v>15</v>
      </c>
      <c r="F20" s="111">
        <v>10</v>
      </c>
      <c r="G20" s="110">
        <v>20</v>
      </c>
      <c r="H20" s="3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14">
        <v>0</v>
      </c>
      <c r="M20" s="7">
        <f t="shared" si="10"/>
        <v>1</v>
      </c>
      <c r="N20" s="8" t="str">
        <f>"#REF!/E21"</f>
        <v>#REF!/E21</v>
      </c>
      <c r="O20" s="9">
        <f>D20/25</f>
        <v>1.8</v>
      </c>
      <c r="P20" s="9" t="str">
        <f>"#REF!-P21"</f>
        <v>#REF!-P21</v>
      </c>
    </row>
    <row r="21" spans="1:16" s="10" customFormat="1" ht="12.6" customHeight="1" x14ac:dyDescent="0.25">
      <c r="A21" s="59" t="s">
        <v>28</v>
      </c>
      <c r="B21" s="42">
        <v>5</v>
      </c>
      <c r="C21" s="41" t="s">
        <v>14</v>
      </c>
      <c r="D21" s="80">
        <f t="shared" si="6"/>
        <v>50</v>
      </c>
      <c r="E21" s="112">
        <v>15</v>
      </c>
      <c r="F21" s="107">
        <v>15</v>
      </c>
      <c r="G21" s="113">
        <v>20</v>
      </c>
      <c r="H21" s="3"/>
      <c r="I21" s="3">
        <f t="shared" si="7"/>
        <v>1</v>
      </c>
      <c r="J21" s="4">
        <f t="shared" si="8"/>
        <v>3</v>
      </c>
      <c r="K21" s="6" t="str">
        <f t="shared" si="9"/>
        <v>#REF!/25</v>
      </c>
      <c r="L21" s="12">
        <v>1</v>
      </c>
      <c r="M21" s="7">
        <f t="shared" si="10"/>
        <v>1</v>
      </c>
      <c r="N21" s="8" t="str">
        <f>"#REF!/E22"</f>
        <v>#REF!/E22</v>
      </c>
      <c r="O21" s="9">
        <f>D21/25</f>
        <v>2</v>
      </c>
      <c r="P21" s="9" t="str">
        <f>"#REF!-P22"</f>
        <v>#REF!-P22</v>
      </c>
    </row>
    <row r="22" spans="1:16" s="13" customFormat="1" ht="12.6" customHeight="1" x14ac:dyDescent="0.25">
      <c r="A22" s="59" t="s">
        <v>29</v>
      </c>
      <c r="B22" s="42">
        <v>2</v>
      </c>
      <c r="C22" s="40" t="s">
        <v>14</v>
      </c>
      <c r="D22" s="80">
        <f t="shared" si="6"/>
        <v>30</v>
      </c>
      <c r="E22" s="3">
        <v>15</v>
      </c>
      <c r="F22" s="3">
        <v>5</v>
      </c>
      <c r="G22" s="3">
        <v>10</v>
      </c>
      <c r="H22" s="3"/>
      <c r="I22" s="3">
        <f t="shared" si="7"/>
        <v>1</v>
      </c>
      <c r="J22" s="4">
        <f t="shared" si="8"/>
        <v>1</v>
      </c>
      <c r="K22" s="6" t="str">
        <f t="shared" si="9"/>
        <v>#REF!/25</v>
      </c>
      <c r="L22" s="12">
        <v>1</v>
      </c>
      <c r="M22" s="7">
        <f t="shared" si="10"/>
        <v>1</v>
      </c>
      <c r="N22" s="17" t="str">
        <f>"#REF!/E23"</f>
        <v>#REF!/E23</v>
      </c>
      <c r="O22" s="9">
        <f>D22/25</f>
        <v>1.2</v>
      </c>
      <c r="P22" s="9" t="str">
        <f>"#REF!-P23"</f>
        <v>#REF!-P23</v>
      </c>
    </row>
    <row r="23" spans="1:16" s="13" customFormat="1" ht="12.6" customHeight="1" x14ac:dyDescent="0.25">
      <c r="A23" s="59" t="s">
        <v>30</v>
      </c>
      <c r="B23" s="42">
        <v>5</v>
      </c>
      <c r="C23" s="40" t="s">
        <v>14</v>
      </c>
      <c r="D23" s="80">
        <f t="shared" si="6"/>
        <v>60</v>
      </c>
      <c r="E23" s="3">
        <v>15</v>
      </c>
      <c r="F23" s="3">
        <v>15</v>
      </c>
      <c r="G23" s="3">
        <v>30</v>
      </c>
      <c r="H23" s="3"/>
      <c r="I23" s="3">
        <f t="shared" si="7"/>
        <v>1</v>
      </c>
      <c r="J23" s="4">
        <f t="shared" si="8"/>
        <v>3</v>
      </c>
      <c r="K23" s="6"/>
      <c r="L23" s="12"/>
      <c r="M23" s="7"/>
      <c r="N23" s="17"/>
      <c r="O23" s="9"/>
      <c r="P23" s="9"/>
    </row>
    <row r="24" spans="1:16" s="13" customFormat="1" ht="12.6" customHeight="1" x14ac:dyDescent="0.25">
      <c r="A24" s="59" t="s">
        <v>36</v>
      </c>
      <c r="B24" s="42">
        <v>3</v>
      </c>
      <c r="C24" s="40" t="s">
        <v>14</v>
      </c>
      <c r="D24" s="80">
        <f t="shared" si="6"/>
        <v>30</v>
      </c>
      <c r="E24" s="3">
        <v>15</v>
      </c>
      <c r="F24" s="3">
        <v>5</v>
      </c>
      <c r="G24" s="3">
        <v>10</v>
      </c>
      <c r="H24" s="3"/>
      <c r="I24" s="3">
        <f t="shared" si="7"/>
        <v>1</v>
      </c>
      <c r="J24" s="4">
        <f t="shared" si="8"/>
        <v>1</v>
      </c>
      <c r="K24" s="6"/>
      <c r="L24" s="12"/>
      <c r="M24" s="7"/>
      <c r="N24" s="17"/>
      <c r="O24" s="9"/>
      <c r="P24" s="9"/>
    </row>
    <row r="25" spans="1:16" s="11" customFormat="1" ht="12.6" customHeight="1" x14ac:dyDescent="0.25">
      <c r="A25" s="65" t="s">
        <v>39</v>
      </c>
      <c r="B25" s="64">
        <v>1</v>
      </c>
      <c r="C25" s="2" t="s">
        <v>14</v>
      </c>
      <c r="D25" s="80">
        <f t="shared" si="6"/>
        <v>15</v>
      </c>
      <c r="E25" s="3"/>
      <c r="F25" s="3"/>
      <c r="G25" s="3">
        <v>15</v>
      </c>
      <c r="H25" s="3"/>
      <c r="I25" s="3"/>
      <c r="J25" s="4">
        <f t="shared" si="8"/>
        <v>1</v>
      </c>
      <c r="K25" s="6" t="str">
        <f>"#REF!/25"</f>
        <v>#REF!/25</v>
      </c>
      <c r="L25" s="14">
        <v>0</v>
      </c>
      <c r="M25" s="7">
        <f>IF(G25&gt;0,1,0)</f>
        <v>1</v>
      </c>
      <c r="N25" s="8" t="str">
        <f>"#REF!/E25"</f>
        <v>#REF!/E25</v>
      </c>
      <c r="O25" s="9">
        <v>1</v>
      </c>
      <c r="P25" s="9" t="str">
        <f>"#REF!-P25"</f>
        <v>#REF!-P25</v>
      </c>
    </row>
    <row r="26" spans="1:16" s="10" customFormat="1" ht="12.6" customHeight="1" x14ac:dyDescent="0.25">
      <c r="A26" s="91" t="s">
        <v>15</v>
      </c>
      <c r="B26" s="92">
        <f>SUM(B17:B25)</f>
        <v>30</v>
      </c>
      <c r="C26" s="93">
        <f>COUNTIF(C17:C25,"e")</f>
        <v>2</v>
      </c>
      <c r="D26" s="90">
        <f t="shared" ref="D26:K26" si="11">SUM(D17:D25)</f>
        <v>335</v>
      </c>
      <c r="E26" s="90">
        <f t="shared" si="11"/>
        <v>120</v>
      </c>
      <c r="F26" s="90">
        <f t="shared" si="11"/>
        <v>70</v>
      </c>
      <c r="G26" s="90">
        <f t="shared" si="11"/>
        <v>145</v>
      </c>
      <c r="H26" s="90">
        <f t="shared" si="11"/>
        <v>0</v>
      </c>
      <c r="I26" s="90">
        <f t="shared" si="11"/>
        <v>8</v>
      </c>
      <c r="J26" s="92">
        <f t="shared" si="11"/>
        <v>15</v>
      </c>
      <c r="K26" s="6">
        <f t="shared" si="11"/>
        <v>0</v>
      </c>
      <c r="L26" s="7"/>
      <c r="M26" s="7"/>
      <c r="N26" s="8"/>
      <c r="O26" s="9"/>
      <c r="P26" s="9"/>
    </row>
    <row r="27" spans="1:16" s="10" customFormat="1" ht="12.6" customHeight="1" x14ac:dyDescent="0.25">
      <c r="A27" s="115" t="s">
        <v>20</v>
      </c>
      <c r="B27" s="116"/>
      <c r="C27" s="116"/>
      <c r="D27" s="116"/>
      <c r="E27" s="116"/>
      <c r="F27" s="116"/>
      <c r="G27" s="116"/>
      <c r="H27" s="116"/>
      <c r="I27" s="116"/>
      <c r="J27" s="117"/>
      <c r="K27" s="6"/>
      <c r="L27" s="7"/>
      <c r="M27" s="7"/>
      <c r="N27" s="8"/>
      <c r="O27" s="9"/>
      <c r="P27" s="9"/>
    </row>
    <row r="28" spans="1:16" s="10" customFormat="1" ht="12.6" customHeight="1" x14ac:dyDescent="0.25">
      <c r="A28" s="59" t="s">
        <v>37</v>
      </c>
      <c r="B28" s="42">
        <v>2</v>
      </c>
      <c r="C28" s="1" t="s">
        <v>14</v>
      </c>
      <c r="D28" s="3">
        <f>SUM(E28:H28)</f>
        <v>30</v>
      </c>
      <c r="E28" s="3">
        <v>15</v>
      </c>
      <c r="F28" s="3">
        <v>5</v>
      </c>
      <c r="G28" s="5">
        <v>10</v>
      </c>
      <c r="H28" s="3"/>
      <c r="I28" s="3">
        <f t="shared" ref="I28:I33" si="12">ROUNDUP(E28/15,0)</f>
        <v>1</v>
      </c>
      <c r="J28" s="4">
        <f t="shared" ref="J28:J33" si="13">ROUNDUP((F28+G28+H28)/15,0)</f>
        <v>1</v>
      </c>
      <c r="K28" s="6" t="str">
        <f t="shared" ref="K28:K34" si="14">"#REF!/25"</f>
        <v>#REF!/25</v>
      </c>
      <c r="L28" s="7">
        <v>0</v>
      </c>
      <c r="M28" s="7">
        <f t="shared" ref="M28:M34" si="15">IF(G28&gt;0,1,0)</f>
        <v>1</v>
      </c>
      <c r="N28" s="8" t="str">
        <f>"#REF!/E27"</f>
        <v>#REF!/E27</v>
      </c>
      <c r="O28" s="9">
        <v>2.6</v>
      </c>
      <c r="P28" s="9" t="str">
        <f>"#REF!-P27"</f>
        <v>#REF!-P27</v>
      </c>
    </row>
    <row r="29" spans="1:16" s="10" customFormat="1" ht="12.6" customHeight="1" x14ac:dyDescent="0.25">
      <c r="A29" s="59" t="s">
        <v>22</v>
      </c>
      <c r="B29" s="42">
        <v>4</v>
      </c>
      <c r="C29" s="1" t="s">
        <v>13</v>
      </c>
      <c r="D29" s="3">
        <f t="shared" ref="D29:D33" si="16">SUM(E29:H29)</f>
        <v>45</v>
      </c>
      <c r="E29" s="3">
        <v>15</v>
      </c>
      <c r="F29" s="3">
        <v>10</v>
      </c>
      <c r="G29" s="5">
        <v>20</v>
      </c>
      <c r="H29" s="3"/>
      <c r="I29" s="3">
        <f t="shared" si="12"/>
        <v>1</v>
      </c>
      <c r="J29" s="4">
        <f t="shared" si="13"/>
        <v>2</v>
      </c>
      <c r="K29" s="6"/>
      <c r="L29" s="7"/>
      <c r="M29" s="7"/>
      <c r="N29" s="8"/>
      <c r="O29" s="9"/>
      <c r="P29" s="9"/>
    </row>
    <row r="30" spans="1:16" s="10" customFormat="1" ht="12.6" customHeight="1" x14ac:dyDescent="0.25">
      <c r="A30" s="59" t="s">
        <v>23</v>
      </c>
      <c r="B30" s="42">
        <v>3</v>
      </c>
      <c r="C30" s="1" t="s">
        <v>13</v>
      </c>
      <c r="D30" s="3">
        <f t="shared" si="16"/>
        <v>30</v>
      </c>
      <c r="E30" s="3">
        <v>15</v>
      </c>
      <c r="F30" s="3">
        <v>5</v>
      </c>
      <c r="G30" s="5">
        <v>10</v>
      </c>
      <c r="H30" s="3"/>
      <c r="I30" s="3">
        <f t="shared" si="12"/>
        <v>1</v>
      </c>
      <c r="J30" s="4">
        <f t="shared" si="13"/>
        <v>1</v>
      </c>
      <c r="K30" s="6"/>
      <c r="L30" s="7"/>
      <c r="M30" s="7"/>
      <c r="N30" s="8"/>
      <c r="O30" s="9"/>
      <c r="P30" s="9"/>
    </row>
    <row r="31" spans="1:16" s="10" customFormat="1" ht="12.6" customHeight="1" x14ac:dyDescent="0.25">
      <c r="A31" s="59" t="s">
        <v>24</v>
      </c>
      <c r="B31" s="42">
        <v>2</v>
      </c>
      <c r="C31" s="1" t="s">
        <v>14</v>
      </c>
      <c r="D31" s="3">
        <f t="shared" si="16"/>
        <v>30</v>
      </c>
      <c r="E31" s="3"/>
      <c r="F31" s="3">
        <v>10</v>
      </c>
      <c r="G31" s="5">
        <v>20</v>
      </c>
      <c r="H31" s="3"/>
      <c r="I31" s="3">
        <f t="shared" si="12"/>
        <v>0</v>
      </c>
      <c r="J31" s="4">
        <f t="shared" si="13"/>
        <v>2</v>
      </c>
      <c r="K31" s="6"/>
      <c r="L31" s="7"/>
      <c r="M31" s="7"/>
      <c r="N31" s="8"/>
      <c r="O31" s="9"/>
      <c r="P31" s="9"/>
    </row>
    <row r="32" spans="1:16" s="10" customFormat="1" ht="12.6" customHeight="1" x14ac:dyDescent="0.25">
      <c r="A32" s="59" t="s">
        <v>25</v>
      </c>
      <c r="B32" s="42">
        <v>2</v>
      </c>
      <c r="C32" s="1" t="s">
        <v>14</v>
      </c>
      <c r="D32" s="3">
        <f t="shared" si="16"/>
        <v>30</v>
      </c>
      <c r="E32" s="3">
        <v>15</v>
      </c>
      <c r="F32" s="3">
        <v>5</v>
      </c>
      <c r="G32" s="5">
        <v>10</v>
      </c>
      <c r="H32" s="3"/>
      <c r="I32" s="3">
        <f t="shared" si="12"/>
        <v>1</v>
      </c>
      <c r="J32" s="4">
        <f t="shared" si="13"/>
        <v>1</v>
      </c>
      <c r="K32" s="6"/>
      <c r="L32" s="7"/>
      <c r="M32" s="7"/>
      <c r="N32" s="8"/>
      <c r="O32" s="9"/>
      <c r="P32" s="9"/>
    </row>
    <row r="33" spans="1:17" s="10" customFormat="1" ht="12.6" customHeight="1" x14ac:dyDescent="0.25">
      <c r="A33" s="65" t="s">
        <v>40</v>
      </c>
      <c r="B33" s="42">
        <v>2</v>
      </c>
      <c r="C33" s="2" t="s">
        <v>14</v>
      </c>
      <c r="D33" s="3">
        <f t="shared" si="16"/>
        <v>30</v>
      </c>
      <c r="E33" s="4"/>
      <c r="F33" s="3"/>
      <c r="G33" s="3">
        <v>30</v>
      </c>
      <c r="H33" s="3"/>
      <c r="I33" s="3">
        <f t="shared" si="12"/>
        <v>0</v>
      </c>
      <c r="J33" s="4">
        <f t="shared" si="13"/>
        <v>2</v>
      </c>
      <c r="K33" s="6" t="str">
        <f t="shared" si="14"/>
        <v>#REF!/25</v>
      </c>
      <c r="L33" s="7">
        <v>0</v>
      </c>
      <c r="M33" s="7">
        <f t="shared" si="15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7" s="10" customFormat="1" ht="12.6" customHeight="1" x14ac:dyDescent="0.25">
      <c r="A34" s="59" t="s">
        <v>38</v>
      </c>
      <c r="B34" s="42">
        <v>15</v>
      </c>
      <c r="C34" s="1" t="s">
        <v>13</v>
      </c>
      <c r="D34" s="3"/>
      <c r="E34" s="4"/>
      <c r="F34" s="4"/>
      <c r="G34" s="16"/>
      <c r="H34" s="4"/>
      <c r="I34" s="3"/>
      <c r="J34" s="4"/>
      <c r="K34" s="6" t="str">
        <f t="shared" si="14"/>
        <v>#REF!/25</v>
      </c>
      <c r="L34" s="7">
        <v>0</v>
      </c>
      <c r="M34" s="7">
        <f t="shared" si="15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7" s="10" customFormat="1" ht="12.6" customHeight="1" x14ac:dyDescent="0.25">
      <c r="A35" s="91" t="s">
        <v>15</v>
      </c>
      <c r="B35" s="92">
        <f>SUM(B28:B34)</f>
        <v>30</v>
      </c>
      <c r="C35" s="93">
        <f>COUNTIF(C28:C34,"e")</f>
        <v>3</v>
      </c>
      <c r="D35" s="90">
        <f>SUM(D28:D34)</f>
        <v>195</v>
      </c>
      <c r="E35" s="90">
        <f>SUM(E28:E34)</f>
        <v>60</v>
      </c>
      <c r="F35" s="90">
        <f>SUM(F28:F34)</f>
        <v>35</v>
      </c>
      <c r="G35" s="90">
        <f>SUM(G28:G34)</f>
        <v>100</v>
      </c>
      <c r="H35" s="90"/>
      <c r="I35" s="90">
        <f>SUM(I28:I34)</f>
        <v>4</v>
      </c>
      <c r="J35" s="90">
        <f>SUM(J28:J34)</f>
        <v>9</v>
      </c>
      <c r="K35" s="6">
        <f>SUM(K28:K34)</f>
        <v>0</v>
      </c>
      <c r="L35" s="7"/>
      <c r="M35" s="7"/>
      <c r="N35" s="8"/>
      <c r="O35" s="9"/>
      <c r="P35" s="9"/>
    </row>
    <row r="36" spans="1:17" s="10" customFormat="1" ht="12.6" customHeight="1" x14ac:dyDescent="0.25">
      <c r="A36" s="94" t="s">
        <v>21</v>
      </c>
      <c r="B36" s="95">
        <f>B15+B26+B35</f>
        <v>90</v>
      </c>
      <c r="C36" s="96"/>
      <c r="D36" s="92">
        <f>D15+D26+D35</f>
        <v>900</v>
      </c>
      <c r="E36" s="92">
        <f>E15+E26+E35</f>
        <v>300</v>
      </c>
      <c r="F36" s="92">
        <f>F15+F26+F35</f>
        <v>180</v>
      </c>
      <c r="G36" s="92">
        <f>G15+G26+G35</f>
        <v>420</v>
      </c>
      <c r="H36" s="92">
        <f>H15+H26+H35</f>
        <v>0</v>
      </c>
      <c r="I36" s="18"/>
      <c r="J36" s="22"/>
      <c r="K36" s="23"/>
      <c r="L36" s="24"/>
      <c r="M36" s="24"/>
      <c r="N36" s="25"/>
      <c r="O36" s="24"/>
      <c r="P36" s="24"/>
      <c r="Q36" s="25"/>
    </row>
    <row r="37" spans="1:17" s="25" customFormat="1" ht="13.5" x14ac:dyDescent="0.2">
      <c r="A37" s="19" t="s">
        <v>16</v>
      </c>
      <c r="B37" s="36"/>
      <c r="C37" s="20"/>
      <c r="D37" s="66"/>
      <c r="E37" s="35">
        <f>(E36/D36)*100</f>
        <v>33.333333333333329</v>
      </c>
      <c r="F37" s="35">
        <f>(F36/D36)*100</f>
        <v>20</v>
      </c>
      <c r="G37" s="35">
        <f>(G36/D36)*100</f>
        <v>46.666666666666664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7" s="34" customFormat="1" ht="13.5" x14ac:dyDescent="0.25">
      <c r="A38" s="67" t="s">
        <v>59</v>
      </c>
      <c r="B38" s="37"/>
      <c r="C38" s="26"/>
      <c r="D38" s="27"/>
      <c r="E38" s="28"/>
      <c r="F38" s="29"/>
      <c r="G38" s="30"/>
      <c r="H38" s="31"/>
      <c r="I38" s="68"/>
      <c r="J38" s="68"/>
      <c r="K38" s="32"/>
      <c r="L38" s="33"/>
      <c r="M38" s="33"/>
      <c r="O38" s="33"/>
      <c r="P38" s="33"/>
    </row>
    <row r="39" spans="1:17" x14ac:dyDescent="0.2">
      <c r="J39" s="55"/>
    </row>
    <row r="40" spans="1:17" x14ac:dyDescent="0.2">
      <c r="J40" s="55"/>
    </row>
    <row r="41" spans="1:17" x14ac:dyDescent="0.2">
      <c r="J41" s="55"/>
    </row>
    <row r="42" spans="1:17" x14ac:dyDescent="0.2">
      <c r="J42" s="55"/>
    </row>
    <row r="43" spans="1:17" x14ac:dyDescent="0.2">
      <c r="J43" s="55"/>
    </row>
    <row r="44" spans="1:17" x14ac:dyDescent="0.2">
      <c r="J44" s="55"/>
    </row>
    <row r="45" spans="1:17" x14ac:dyDescent="0.2">
      <c r="J45" s="55"/>
    </row>
    <row r="46" spans="1:17" x14ac:dyDescent="0.2">
      <c r="J46" s="55"/>
    </row>
    <row r="47" spans="1:17" x14ac:dyDescent="0.2">
      <c r="J47" s="55"/>
    </row>
    <row r="48" spans="1:17" x14ac:dyDescent="0.2">
      <c r="J48" s="55"/>
    </row>
    <row r="49" spans="10:10" x14ac:dyDescent="0.2">
      <c r="J49" s="55"/>
    </row>
    <row r="50" spans="10:10" x14ac:dyDescent="0.2">
      <c r="J50" s="55"/>
    </row>
    <row r="51" spans="10:10" x14ac:dyDescent="0.2">
      <c r="J51" s="55"/>
    </row>
    <row r="52" spans="10:10" x14ac:dyDescent="0.2">
      <c r="J52" s="55"/>
    </row>
    <row r="53" spans="10:10" x14ac:dyDescent="0.2">
      <c r="J53" s="55"/>
    </row>
    <row r="54" spans="10:10" x14ac:dyDescent="0.2">
      <c r="J54" s="55"/>
    </row>
    <row r="55" spans="10:10" x14ac:dyDescent="0.2">
      <c r="J55" s="55"/>
    </row>
    <row r="56" spans="10:10" x14ac:dyDescent="0.2">
      <c r="J56" s="55"/>
    </row>
    <row r="57" spans="10:10" x14ac:dyDescent="0.2">
      <c r="J57" s="55"/>
    </row>
    <row r="58" spans="10:10" x14ac:dyDescent="0.2">
      <c r="J58" s="55"/>
    </row>
    <row r="59" spans="10:10" x14ac:dyDescent="0.2">
      <c r="J59" s="55"/>
    </row>
    <row r="60" spans="10:10" x14ac:dyDescent="0.2">
      <c r="J60" s="55"/>
    </row>
    <row r="61" spans="10:10" x14ac:dyDescent="0.2">
      <c r="J61" s="55"/>
    </row>
    <row r="62" spans="10:10" x14ac:dyDescent="0.2">
      <c r="J62" s="55"/>
    </row>
    <row r="63" spans="10:10" x14ac:dyDescent="0.2">
      <c r="J63" s="55"/>
    </row>
    <row r="64" spans="10:10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  <row r="106" spans="10:10" x14ac:dyDescent="0.2">
      <c r="J106" s="55"/>
    </row>
    <row r="107" spans="10:10" x14ac:dyDescent="0.2">
      <c r="J107" s="55"/>
    </row>
    <row r="108" spans="10:10" x14ac:dyDescent="0.2">
      <c r="J108" s="55"/>
    </row>
    <row r="109" spans="10:10" x14ac:dyDescent="0.2">
      <c r="J109" s="55"/>
    </row>
    <row r="110" spans="10:10" x14ac:dyDescent="0.2">
      <c r="J110" s="55"/>
    </row>
    <row r="111" spans="10:10" x14ac:dyDescent="0.2">
      <c r="J111" s="55"/>
    </row>
    <row r="112" spans="10:10" x14ac:dyDescent="0.2">
      <c r="J112" s="55"/>
    </row>
    <row r="113" spans="10:10" x14ac:dyDescent="0.2">
      <c r="J113" s="55"/>
    </row>
    <row r="114" spans="10:10" x14ac:dyDescent="0.2">
      <c r="J114" s="55"/>
    </row>
    <row r="115" spans="10:10" x14ac:dyDescent="0.2">
      <c r="J115" s="55"/>
    </row>
    <row r="116" spans="10:10" x14ac:dyDescent="0.2">
      <c r="J116" s="55"/>
    </row>
    <row r="117" spans="10:10" x14ac:dyDescent="0.2">
      <c r="J117" s="55"/>
    </row>
    <row r="118" spans="10:10" x14ac:dyDescent="0.2">
      <c r="J118" s="55"/>
    </row>
    <row r="119" spans="10:10" x14ac:dyDescent="0.2">
      <c r="J119" s="55"/>
    </row>
    <row r="120" spans="10:10" x14ac:dyDescent="0.2">
      <c r="J120" s="55"/>
    </row>
    <row r="121" spans="10:10" x14ac:dyDescent="0.2">
      <c r="J121" s="55"/>
    </row>
    <row r="122" spans="10:10" x14ac:dyDescent="0.2">
      <c r="J122" s="55"/>
    </row>
    <row r="123" spans="10:10" x14ac:dyDescent="0.2">
      <c r="J123" s="55"/>
    </row>
  </sheetData>
  <sheetProtection selectLockedCells="1" selectUnlockedCells="1"/>
  <mergeCells count="5">
    <mergeCell ref="A27:J27"/>
    <mergeCell ref="A1:J1"/>
    <mergeCell ref="A2:J2"/>
    <mergeCell ref="A5:J5"/>
    <mergeCell ref="A16:J16"/>
  </mergeCells>
  <phoneticPr fontId="0" type="noConversion"/>
  <pageMargins left="0" right="0" top="0.44" bottom="0" header="0.97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2" sqref="A2:J2"/>
    </sheetView>
  </sheetViews>
  <sheetFormatPr defaultRowHeight="12.75" x14ac:dyDescent="0.2"/>
  <cols>
    <col min="1" max="1" width="44.5703125" customWidth="1"/>
    <col min="2" max="5" width="6.28515625" customWidth="1"/>
    <col min="6" max="6" width="5.28515625" customWidth="1"/>
    <col min="7" max="10" width="6.28515625" customWidth="1"/>
  </cols>
  <sheetData>
    <row r="1" spans="1:10" x14ac:dyDescent="0.2">
      <c r="A1" s="133" t="s">
        <v>17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45.75" customHeight="1" x14ac:dyDescent="0.2">
      <c r="A2" s="134" t="s">
        <v>62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01.25" x14ac:dyDescent="0.2">
      <c r="A3" s="70" t="s">
        <v>0</v>
      </c>
      <c r="B3" s="71" t="s">
        <v>1</v>
      </c>
      <c r="C3" s="72" t="s">
        <v>2</v>
      </c>
      <c r="D3" s="72" t="s">
        <v>3</v>
      </c>
      <c r="E3" s="73" t="s">
        <v>4</v>
      </c>
      <c r="F3" s="74" t="s">
        <v>5</v>
      </c>
      <c r="G3" s="74" t="s">
        <v>6</v>
      </c>
      <c r="H3" s="72" t="s">
        <v>7</v>
      </c>
      <c r="I3" s="73" t="s">
        <v>51</v>
      </c>
      <c r="J3" s="73" t="s">
        <v>52</v>
      </c>
    </row>
    <row r="4" spans="1:10" ht="13.5" customHeight="1" x14ac:dyDescent="0.2">
      <c r="A4" s="135" t="s">
        <v>50</v>
      </c>
      <c r="B4" s="136"/>
      <c r="C4" s="136"/>
      <c r="D4" s="136"/>
      <c r="E4" s="136"/>
      <c r="F4" s="136"/>
      <c r="G4" s="136"/>
      <c r="H4" s="136"/>
      <c r="I4" s="136"/>
      <c r="J4" s="137"/>
    </row>
    <row r="5" spans="1:10" ht="18" x14ac:dyDescent="0.2">
      <c r="A5" s="75" t="s">
        <v>41</v>
      </c>
      <c r="B5" s="63">
        <v>2</v>
      </c>
      <c r="C5" s="76" t="s">
        <v>14</v>
      </c>
      <c r="D5" s="39">
        <v>30</v>
      </c>
      <c r="E5" s="60">
        <v>15</v>
      </c>
      <c r="F5" s="61">
        <v>5</v>
      </c>
      <c r="G5" s="61">
        <v>10</v>
      </c>
      <c r="H5" s="77"/>
      <c r="I5" s="39">
        <f>E5/15</f>
        <v>1</v>
      </c>
      <c r="J5" s="39">
        <f>ROUNDUP((F5+G5+H5)/15,0)</f>
        <v>1</v>
      </c>
    </row>
    <row r="6" spans="1:10" ht="18" x14ac:dyDescent="0.2">
      <c r="A6" s="75" t="s">
        <v>42</v>
      </c>
      <c r="B6" s="63">
        <v>2</v>
      </c>
      <c r="C6" s="76" t="s">
        <v>14</v>
      </c>
      <c r="D6" s="39">
        <v>30</v>
      </c>
      <c r="E6" s="60">
        <v>15</v>
      </c>
      <c r="F6" s="61">
        <v>5</v>
      </c>
      <c r="G6" s="61">
        <v>10</v>
      </c>
      <c r="H6" s="77"/>
      <c r="I6" s="39">
        <f>E6/15</f>
        <v>1</v>
      </c>
      <c r="J6" s="39">
        <f>ROUNDUP((F6+G6+H6)/15,0)</f>
        <v>1</v>
      </c>
    </row>
    <row r="7" spans="1:10" ht="18" x14ac:dyDescent="0.2">
      <c r="A7" s="75" t="s">
        <v>43</v>
      </c>
      <c r="B7" s="63">
        <v>2</v>
      </c>
      <c r="C7" s="76" t="s">
        <v>14</v>
      </c>
      <c r="D7" s="39">
        <v>30</v>
      </c>
      <c r="E7" s="60">
        <v>15</v>
      </c>
      <c r="F7" s="61">
        <v>5</v>
      </c>
      <c r="G7" s="61">
        <v>10</v>
      </c>
      <c r="H7" s="77"/>
      <c r="I7" s="39">
        <f>E7/15</f>
        <v>1</v>
      </c>
      <c r="J7" s="39">
        <f>ROUNDUP((F7+G7+H7)/15,0)</f>
        <v>1</v>
      </c>
    </row>
    <row r="8" spans="1:10" x14ac:dyDescent="0.2">
      <c r="A8" s="130" t="s">
        <v>53</v>
      </c>
      <c r="B8" s="131"/>
      <c r="C8" s="131"/>
      <c r="D8" s="131"/>
      <c r="E8" s="131"/>
      <c r="F8" s="131"/>
      <c r="G8" s="131"/>
      <c r="H8" s="131"/>
      <c r="I8" s="131"/>
      <c r="J8" s="132"/>
    </row>
    <row r="9" spans="1:10" x14ac:dyDescent="0.2">
      <c r="A9" s="78" t="s">
        <v>44</v>
      </c>
      <c r="B9" s="79">
        <v>3</v>
      </c>
      <c r="C9" s="76" t="s">
        <v>14</v>
      </c>
      <c r="D9" s="39">
        <f>SUM(E9:H9)</f>
        <v>30</v>
      </c>
      <c r="E9" s="60">
        <v>15</v>
      </c>
      <c r="F9" s="61">
        <v>5</v>
      </c>
      <c r="G9" s="61">
        <v>10</v>
      </c>
      <c r="H9" s="39"/>
      <c r="I9" s="39">
        <f>E9/15</f>
        <v>1</v>
      </c>
      <c r="J9" s="39">
        <f>ROUNDUP((F9+G9+H9)/15,0)</f>
        <v>1</v>
      </c>
    </row>
    <row r="10" spans="1:10" x14ac:dyDescent="0.2">
      <c r="A10" s="78" t="s">
        <v>45</v>
      </c>
      <c r="B10" s="79">
        <v>3</v>
      </c>
      <c r="C10" s="76" t="s">
        <v>14</v>
      </c>
      <c r="D10" s="39">
        <f>SUM(E10:H10)</f>
        <v>30</v>
      </c>
      <c r="E10" s="60">
        <v>15</v>
      </c>
      <c r="F10" s="61">
        <v>5</v>
      </c>
      <c r="G10" s="61">
        <v>10</v>
      </c>
      <c r="H10" s="39"/>
      <c r="I10" s="39">
        <f>E10/15</f>
        <v>1</v>
      </c>
      <c r="J10" s="39">
        <f>ROUNDUP((F10+G10+H10)/15,0)</f>
        <v>1</v>
      </c>
    </row>
    <row r="11" spans="1:10" ht="25.5" x14ac:dyDescent="0.2">
      <c r="A11" s="78" t="s">
        <v>46</v>
      </c>
      <c r="B11" s="79">
        <v>3</v>
      </c>
      <c r="C11" s="76" t="s">
        <v>14</v>
      </c>
      <c r="D11" s="39">
        <f>SUM(E11:H11)</f>
        <v>30</v>
      </c>
      <c r="E11" s="60">
        <v>15</v>
      </c>
      <c r="F11" s="61">
        <v>5</v>
      </c>
      <c r="G11" s="61">
        <v>10</v>
      </c>
      <c r="H11" s="39"/>
      <c r="I11" s="39">
        <f>E11/15</f>
        <v>1</v>
      </c>
      <c r="J11" s="39">
        <f>ROUNDUP((F11+G11+H11)/15,0)</f>
        <v>1</v>
      </c>
    </row>
    <row r="12" spans="1:10" x14ac:dyDescent="0.2">
      <c r="A12" s="130" t="s">
        <v>54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x14ac:dyDescent="0.2">
      <c r="A13" s="78" t="s">
        <v>47</v>
      </c>
      <c r="B13" s="79">
        <v>2</v>
      </c>
      <c r="C13" s="76" t="s">
        <v>14</v>
      </c>
      <c r="D13" s="39">
        <f>SUM(E13:G13)</f>
        <v>30</v>
      </c>
      <c r="E13" s="60">
        <v>15</v>
      </c>
      <c r="F13" s="61">
        <v>5</v>
      </c>
      <c r="G13" s="61">
        <v>10</v>
      </c>
      <c r="H13" s="39"/>
      <c r="I13" s="39">
        <f>E13/15</f>
        <v>1</v>
      </c>
      <c r="J13" s="39">
        <f>ROUNDUP((F13+G13+H13)/15,0)</f>
        <v>1</v>
      </c>
    </row>
    <row r="14" spans="1:10" x14ac:dyDescent="0.2">
      <c r="A14" s="78" t="s">
        <v>48</v>
      </c>
      <c r="B14" s="79">
        <v>2</v>
      </c>
      <c r="C14" s="76" t="s">
        <v>14</v>
      </c>
      <c r="D14" s="39">
        <f>SUM(E14:G14)</f>
        <v>30</v>
      </c>
      <c r="E14" s="60">
        <v>15</v>
      </c>
      <c r="F14" s="61">
        <v>5</v>
      </c>
      <c r="G14" s="61">
        <v>10</v>
      </c>
      <c r="H14" s="39"/>
      <c r="I14" s="39">
        <f>E14/15</f>
        <v>1</v>
      </c>
      <c r="J14" s="39">
        <f>ROUNDUP((F14+G14+H14)/15,0)</f>
        <v>1</v>
      </c>
    </row>
    <row r="15" spans="1:10" ht="25.5" x14ac:dyDescent="0.2">
      <c r="A15" s="78" t="s">
        <v>49</v>
      </c>
      <c r="B15" s="79">
        <v>2</v>
      </c>
      <c r="C15" s="76" t="s">
        <v>14</v>
      </c>
      <c r="D15" s="39">
        <f>SUM(E15:G15)</f>
        <v>30</v>
      </c>
      <c r="E15" s="60">
        <v>15</v>
      </c>
      <c r="F15" s="61">
        <v>5</v>
      </c>
      <c r="G15" s="61">
        <v>10</v>
      </c>
      <c r="H15" s="39"/>
      <c r="I15" s="39">
        <f>E15/15</f>
        <v>1</v>
      </c>
      <c r="J15" s="39">
        <f>ROUNDUP((F15+G15+H15)/15,0)</f>
        <v>1</v>
      </c>
    </row>
  </sheetData>
  <mergeCells count="5">
    <mergeCell ref="A12:J12"/>
    <mergeCell ref="A1:J1"/>
    <mergeCell ref="A2:J2"/>
    <mergeCell ref="A4:J4"/>
    <mergeCell ref="A8:J8"/>
  </mergeCells>
  <phoneticPr fontId="0" type="noConversion"/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I-III</vt:lpstr>
      <vt:lpstr>Blok A, B,C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2019-04-24T07:50:44Z</cp:lastPrinted>
  <dcterms:created xsi:type="dcterms:W3CDTF">2013-01-21T11:52:24Z</dcterms:created>
  <dcterms:modified xsi:type="dcterms:W3CDTF">2019-05-09T06:24:35Z</dcterms:modified>
</cp:coreProperties>
</file>