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atki 2019-2020\"/>
    </mc:Choice>
  </mc:AlternateContent>
  <xr:revisionPtr revIDLastSave="0" documentId="8_{B0BA678F-932D-4DBF-ADAE-E7089150329F}" xr6:coauthVersionLast="36" xr6:coauthVersionMax="36" xr10:uidLastSave="{00000000-0000-0000-0000-000000000000}"/>
  <bookViews>
    <workbookView xWindow="0" yWindow="0" windowWidth="24000" windowHeight="9525" xr2:uid="{29D8AA8C-AD48-4080-A5D6-E418FE92AC7B}"/>
  </bookViews>
  <sheets>
    <sheet name="OZEiE I st. nie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" i="1" l="1"/>
  <c r="J5" i="1" s="1"/>
  <c r="J12" i="1" s="1"/>
  <c r="I5" i="1"/>
  <c r="I12" i="1" s="1"/>
  <c r="I6" i="1"/>
  <c r="J6" i="1"/>
  <c r="I7" i="1"/>
  <c r="J7" i="1"/>
  <c r="I8" i="1"/>
  <c r="J8" i="1"/>
  <c r="I9" i="1"/>
  <c r="J9" i="1"/>
  <c r="I10" i="1"/>
  <c r="J10" i="1"/>
  <c r="I11" i="1"/>
  <c r="J11" i="1"/>
  <c r="B12" i="1"/>
  <c r="B42" i="1" s="1"/>
  <c r="B98" i="1" s="1"/>
  <c r="C12" i="1"/>
  <c r="D12" i="1"/>
  <c r="E12" i="1"/>
  <c r="F12" i="1"/>
  <c r="F42" i="1" s="1"/>
  <c r="G12" i="1"/>
  <c r="H12" i="1"/>
  <c r="I14" i="1"/>
  <c r="I21" i="1" s="1"/>
  <c r="J14" i="1"/>
  <c r="J21" i="1" s="1"/>
  <c r="I15" i="1"/>
  <c r="J15" i="1"/>
  <c r="I16" i="1"/>
  <c r="J16" i="1"/>
  <c r="I17" i="1"/>
  <c r="J17" i="1"/>
  <c r="I18" i="1"/>
  <c r="J18" i="1"/>
  <c r="I19" i="1"/>
  <c r="J19" i="1"/>
  <c r="I20" i="1"/>
  <c r="J20" i="1"/>
  <c r="B21" i="1"/>
  <c r="C21" i="1"/>
  <c r="D21" i="1"/>
  <c r="E21" i="1"/>
  <c r="F21" i="1"/>
  <c r="G21" i="1"/>
  <c r="H21" i="1"/>
  <c r="G23" i="1"/>
  <c r="J23" i="1" s="1"/>
  <c r="J31" i="1" s="1"/>
  <c r="I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B31" i="1"/>
  <c r="C31" i="1"/>
  <c r="D31" i="1"/>
  <c r="E31" i="1"/>
  <c r="E42" i="1" s="1"/>
  <c r="F31" i="1"/>
  <c r="H31" i="1"/>
  <c r="I31" i="1"/>
  <c r="I33" i="1"/>
  <c r="J33" i="1"/>
  <c r="I34" i="1"/>
  <c r="I41" i="1" s="1"/>
  <c r="J34" i="1"/>
  <c r="J41" i="1" s="1"/>
  <c r="I35" i="1"/>
  <c r="J35" i="1"/>
  <c r="I36" i="1"/>
  <c r="J36" i="1"/>
  <c r="I37" i="1"/>
  <c r="J37" i="1"/>
  <c r="I38" i="1"/>
  <c r="J38" i="1"/>
  <c r="I39" i="1"/>
  <c r="J39" i="1"/>
  <c r="I40" i="1"/>
  <c r="J40" i="1"/>
  <c r="B41" i="1"/>
  <c r="C41" i="1"/>
  <c r="D41" i="1"/>
  <c r="D42" i="1" s="1"/>
  <c r="D98" i="1" s="1"/>
  <c r="E41" i="1"/>
  <c r="F41" i="1"/>
  <c r="G41" i="1"/>
  <c r="H41" i="1"/>
  <c r="H42" i="1" s="1"/>
  <c r="C42" i="1"/>
  <c r="I57" i="1"/>
  <c r="J57" i="1"/>
  <c r="I58" i="1"/>
  <c r="I66" i="1" s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B66" i="1"/>
  <c r="C66" i="1"/>
  <c r="D66" i="1"/>
  <c r="E66" i="1"/>
  <c r="F66" i="1"/>
  <c r="G66" i="1"/>
  <c r="H66" i="1"/>
  <c r="J66" i="1"/>
  <c r="I68" i="1"/>
  <c r="J68" i="1"/>
  <c r="I69" i="1"/>
  <c r="J69" i="1"/>
  <c r="J76" i="1" s="1"/>
  <c r="I70" i="1"/>
  <c r="J70" i="1"/>
  <c r="I71" i="1"/>
  <c r="J71" i="1"/>
  <c r="I72" i="1"/>
  <c r="J72" i="1"/>
  <c r="I73" i="1"/>
  <c r="J73" i="1"/>
  <c r="I74" i="1"/>
  <c r="J74" i="1"/>
  <c r="I75" i="1"/>
  <c r="J75" i="1"/>
  <c r="B76" i="1"/>
  <c r="C76" i="1"/>
  <c r="D76" i="1"/>
  <c r="E76" i="1"/>
  <c r="E97" i="1" s="1"/>
  <c r="F76" i="1"/>
  <c r="G76" i="1"/>
  <c r="H76" i="1"/>
  <c r="I76" i="1"/>
  <c r="I78" i="1"/>
  <c r="J78" i="1"/>
  <c r="I79" i="1"/>
  <c r="I86" i="1" s="1"/>
  <c r="J79" i="1"/>
  <c r="J86" i="1" s="1"/>
  <c r="I80" i="1"/>
  <c r="J80" i="1"/>
  <c r="I81" i="1"/>
  <c r="J81" i="1"/>
  <c r="I82" i="1"/>
  <c r="J82" i="1"/>
  <c r="I83" i="1"/>
  <c r="J83" i="1"/>
  <c r="I84" i="1"/>
  <c r="J84" i="1"/>
  <c r="I85" i="1"/>
  <c r="J85" i="1"/>
  <c r="B86" i="1"/>
  <c r="C86" i="1"/>
  <c r="D86" i="1"/>
  <c r="D97" i="1" s="1"/>
  <c r="E86" i="1"/>
  <c r="F86" i="1"/>
  <c r="G86" i="1"/>
  <c r="H86" i="1"/>
  <c r="H97" i="1" s="1"/>
  <c r="I88" i="1"/>
  <c r="J88" i="1"/>
  <c r="J96" i="1" s="1"/>
  <c r="I89" i="1"/>
  <c r="I96" i="1" s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B96" i="1"/>
  <c r="C96" i="1"/>
  <c r="C97" i="1" s="1"/>
  <c r="C98" i="1" s="1"/>
  <c r="D96" i="1"/>
  <c r="E96" i="1"/>
  <c r="F96" i="1"/>
  <c r="G96" i="1"/>
  <c r="G97" i="1" s="1"/>
  <c r="H96" i="1"/>
  <c r="B97" i="1"/>
  <c r="F97" i="1"/>
  <c r="H43" i="1" l="1"/>
  <c r="H98" i="1"/>
  <c r="H99" i="1" s="1"/>
  <c r="F43" i="1"/>
  <c r="F98" i="1"/>
  <c r="F99" i="1" s="1"/>
  <c r="E43" i="1"/>
  <c r="E98" i="1"/>
  <c r="E99" i="1" s="1"/>
  <c r="G31" i="1"/>
  <c r="G42" i="1" s="1"/>
  <c r="G43" i="1" l="1"/>
  <c r="G98" i="1"/>
  <c r="G99" i="1" s="1"/>
</calcChain>
</file>

<file path=xl/sharedStrings.xml><?xml version="1.0" encoding="utf-8"?>
<sst xmlns="http://schemas.openxmlformats.org/spreadsheetml/2006/main" count="169" uniqueCount="91">
  <si>
    <t>Udział procentowy w całości godzin</t>
  </si>
  <si>
    <t>Ogółem godzin w semestrach 1-8</t>
  </si>
  <si>
    <t>Ogółem godzin w semestrach 5-8</t>
  </si>
  <si>
    <t xml:space="preserve">Σ   </t>
  </si>
  <si>
    <t>e</t>
  </si>
  <si>
    <t>Projekt inżynierski i egzamin dyplomowy</t>
  </si>
  <si>
    <t>z</t>
  </si>
  <si>
    <t>Seminarium dyplomowe 2</t>
  </si>
  <si>
    <t>Projektowanie zakładów ekoenergetycznych</t>
  </si>
  <si>
    <t>Technologie współspalania paliw</t>
  </si>
  <si>
    <t xml:space="preserve">Ogniwa paliwowe i fotowoltaiczne </t>
  </si>
  <si>
    <t xml:space="preserve">Zarządzanie energią w gminie </t>
  </si>
  <si>
    <t>Teoria i konstrukcja maszyn rolniczych i spożywczych 2</t>
  </si>
  <si>
    <t xml:space="preserve">Geotermia </t>
  </si>
  <si>
    <t>SEMESTR VIII - liczba zjazdów 8</t>
  </si>
  <si>
    <t>Seminarium dyplomowe 1</t>
  </si>
  <si>
    <t xml:space="preserve">Energooszczędne techniki i technologie w ogrodnictwie </t>
  </si>
  <si>
    <t xml:space="preserve">Technologie produkcji biopaliw stałych </t>
  </si>
  <si>
    <t xml:space="preserve">Sterowanie i napędy hydrostatyczne </t>
  </si>
  <si>
    <t xml:space="preserve">Biopaliwa i maszyny cieplne </t>
  </si>
  <si>
    <t>Teoria i konstrukcja maszyn rolniczych i spożywczych 1</t>
  </si>
  <si>
    <t xml:space="preserve">Biotechnologia odnawialnych źródeł energii </t>
  </si>
  <si>
    <t xml:space="preserve">Techniki grzewcze </t>
  </si>
  <si>
    <t>SEMESTR VII - liczba zjazdów 10</t>
  </si>
  <si>
    <t>Praktyka zawodowa  - 4 tygodnie</t>
  </si>
  <si>
    <t>Biogazownie rolnicze i przemysłowe</t>
  </si>
  <si>
    <t xml:space="preserve">Podstawy chłodnictwa </t>
  </si>
  <si>
    <t xml:space="preserve">Wentylacja i klimatyzacja budynków </t>
  </si>
  <si>
    <t xml:space="preserve">Energetyczne wykorzystanie odpadów komunalnych i przemysłowych </t>
  </si>
  <si>
    <t>Ekonomika i organizacja produkcji energii odnawialnej</t>
  </si>
  <si>
    <t xml:space="preserve">Energia słoneczna, wiatru i wód </t>
  </si>
  <si>
    <t>Technologie pozyskiwania i zagospodarowania biomasy roślinnej</t>
  </si>
  <si>
    <t>SEMESTR VI - liczba zjazdów 9</t>
  </si>
  <si>
    <t xml:space="preserve">Fizyczne podstawy energii ze źródel odnawialnych </t>
  </si>
  <si>
    <t>Funkcjonowanie ekosystemów</t>
  </si>
  <si>
    <t>Utrzymanie i odnowa maszyn</t>
  </si>
  <si>
    <t>Eksploatacja maszyn przetwórstwa spożywczego</t>
  </si>
  <si>
    <t>Eksploatacja maszyn leśnych</t>
  </si>
  <si>
    <t>Eksploatacja maszyn rolniczych</t>
  </si>
  <si>
    <t>Gospodarka energetyczna</t>
  </si>
  <si>
    <t xml:space="preserve">Ergonomia i bezpieczeństwo pracy oraz ochrona własności intelektualnej </t>
  </si>
  <si>
    <t>Automatyka</t>
  </si>
  <si>
    <t>SEMESTR V - liczba zjazdów 10</t>
  </si>
  <si>
    <t>Ćwiczeń na jeden zjazd</t>
  </si>
  <si>
    <t>Wykładów na jeden zjazd</t>
  </si>
  <si>
    <t>Ćw. ter.</t>
  </si>
  <si>
    <t>Ćw. lab.</t>
  </si>
  <si>
    <t>Ćw. aud.</t>
  </si>
  <si>
    <t>Wykłady</t>
  </si>
  <si>
    <t>Godziny ogółem</t>
  </si>
  <si>
    <t>Forma zal.</t>
  </si>
  <si>
    <t>ECTS</t>
  </si>
  <si>
    <t>Przedmiot</t>
  </si>
  <si>
    <t>Udział procentowy [%]</t>
  </si>
  <si>
    <t>Ogółem godzin w semestrach 1 - 4*</t>
  </si>
  <si>
    <t>Przedmiot humanistyczny 3</t>
  </si>
  <si>
    <t>Organizacja produkcji rolniczej i usług</t>
  </si>
  <si>
    <t>Konstrukcje maszyn</t>
  </si>
  <si>
    <t>Pojazdy rolnicze i leśne</t>
  </si>
  <si>
    <t>Maszynoznawstwo przetwórstwa spożywczego</t>
  </si>
  <si>
    <t>Maszynoznawstwo leśne</t>
  </si>
  <si>
    <t>Maszynoznawstwo rolnicze</t>
  </si>
  <si>
    <t>Język obcy 4</t>
  </si>
  <si>
    <t xml:space="preserve">SEMESTR IV - 9 zjazdów </t>
  </si>
  <si>
    <t>Przedmiot humanistyczny 2</t>
  </si>
  <si>
    <t>Technika cieplna</t>
  </si>
  <si>
    <t>Grafika inżynierska 2</t>
  </si>
  <si>
    <t>Elektrotechnika i elektronika</t>
  </si>
  <si>
    <t>Modelowanie systemów dynamicznych</t>
  </si>
  <si>
    <t>Mechanika techniczna</t>
  </si>
  <si>
    <t>Nauka o materiałach</t>
  </si>
  <si>
    <t>Język obcy 3</t>
  </si>
  <si>
    <t xml:space="preserve">SEMESTR III - 9 zjazdów </t>
  </si>
  <si>
    <t>Przedmiot humanistyczny 1</t>
  </si>
  <si>
    <t>Technologia żywności</t>
  </si>
  <si>
    <t xml:space="preserve">Rachunek kosztów dla inżynierów </t>
  </si>
  <si>
    <t>Grafika inżynierska 1</t>
  </si>
  <si>
    <t>Fizyka</t>
  </si>
  <si>
    <t>Matematyka 2</t>
  </si>
  <si>
    <t>Język obcy 2</t>
  </si>
  <si>
    <t xml:space="preserve">SEMESTR II - 8 zjazdów </t>
  </si>
  <si>
    <t xml:space="preserve">Zarządzanie i logistyka w przedsiębiorstwie </t>
  </si>
  <si>
    <t xml:space="preserve">Metodologia studiów  </t>
  </si>
  <si>
    <t xml:space="preserve">Technologia informacyjna </t>
  </si>
  <si>
    <t xml:space="preserve">Produkcja rolnicza i leśna </t>
  </si>
  <si>
    <t xml:space="preserve">Chemia </t>
  </si>
  <si>
    <t>Matematyka 1</t>
  </si>
  <si>
    <t>Język obcy 1</t>
  </si>
  <si>
    <t xml:space="preserve">SEMESTR I   - 8 zjazdów </t>
  </si>
  <si>
    <t xml:space="preserve">Kierunek inżynieria rolnicza i leśna, specjalność odnawialne  źródła energii i ekoenergetyka, studia niestacjonarne pierwszego stopnia.   Rok akademicki 2019/2020, zatwierdzony uchwałą Rady Wydziału dn. 26.04.2019, obowiązuje w semestrze I-VIII </t>
  </si>
  <si>
    <t>WYDZIAŁ INŻYNIERII PRODUKCJI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</si>
</sst>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&quot; zł&quot;_-;\-* #,##0.00&quot; zł&quot;_-;_-* \-??&quot; zł&quot;_-;_-@_-"/>
  </numFmts>
  <fonts count="18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name val="Czcionka tekstu podstawowego"/>
      <family val="2"/>
      <charset val="238"/>
    </font>
    <font>
      <sz val="11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CE"/>
      <family val="2"/>
      <charset val="238"/>
    </font>
    <font>
      <b/>
      <sz val="10"/>
      <name val="Arial"/>
      <family val="2"/>
      <charset val="238"/>
    </font>
    <font>
      <sz val="11"/>
      <name val="Czcionka tekstu podstawowego"/>
      <family val="2"/>
      <charset val="238"/>
    </font>
    <font>
      <sz val="10.5"/>
      <name val="Arial"/>
      <family val="2"/>
      <charset val="238"/>
    </font>
    <font>
      <sz val="10.5"/>
      <name val="Arial Narrow"/>
      <family val="2"/>
      <charset val="238"/>
    </font>
    <font>
      <sz val="9"/>
      <name val="Czcionka tekstu podstawowego"/>
      <charset val="238"/>
    </font>
    <font>
      <sz val="11"/>
      <color indexed="8"/>
      <name val="Calibri"/>
      <family val="2"/>
    </font>
    <font>
      <sz val="6"/>
      <name val="Arial"/>
      <family val="2"/>
      <charset val="238"/>
    </font>
    <font>
      <b/>
      <sz val="9"/>
      <name val="Arial"/>
      <family val="2"/>
      <charset val="238"/>
    </font>
    <font>
      <sz val="9"/>
      <name val="Arial Narrow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165" fontId="12" fillId="0" borderId="0"/>
  </cellStyleXfs>
  <cellXfs count="94">
    <xf numFmtId="0" fontId="0" fillId="0" borderId="0" xfId="0"/>
    <xf numFmtId="0" fontId="1" fillId="2" borderId="0" xfId="1" applyFont="1" applyFill="1"/>
    <xf numFmtId="1" fontId="1" fillId="2" borderId="0" xfId="1" applyNumberFormat="1" applyFont="1" applyFill="1"/>
    <xf numFmtId="1" fontId="2" fillId="2" borderId="0" xfId="1" applyNumberFormat="1" applyFont="1" applyFill="1"/>
    <xf numFmtId="164" fontId="3" fillId="2" borderId="0" xfId="2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164" fontId="4" fillId="2" borderId="1" xfId="2" applyNumberFormat="1" applyFont="1" applyFill="1" applyBorder="1" applyAlignment="1">
      <alignment horizontal="center" vertical="center"/>
    </xf>
    <xf numFmtId="164" fontId="4" fillId="2" borderId="2" xfId="2" applyNumberFormat="1" applyFont="1" applyFill="1" applyBorder="1" applyAlignment="1">
      <alignment horizontal="center" vertical="center"/>
    </xf>
    <xf numFmtId="164" fontId="4" fillId="2" borderId="3" xfId="2" applyNumberFormat="1" applyFont="1" applyFill="1" applyBorder="1" applyAlignment="1">
      <alignment horizontal="center" vertical="center"/>
    </xf>
    <xf numFmtId="1" fontId="4" fillId="2" borderId="0" xfId="2" applyNumberFormat="1" applyFont="1" applyFill="1" applyBorder="1" applyAlignment="1">
      <alignment horizontal="center" vertical="center"/>
    </xf>
    <xf numFmtId="1" fontId="5" fillId="2" borderId="0" xfId="2" applyNumberFormat="1" applyFont="1" applyFill="1" applyAlignment="1">
      <alignment vertical="center"/>
    </xf>
    <xf numFmtId="1" fontId="4" fillId="2" borderId="1" xfId="2" applyNumberFormat="1" applyFont="1" applyFill="1" applyBorder="1" applyAlignment="1">
      <alignment horizontal="left" vertical="center"/>
    </xf>
    <xf numFmtId="1" fontId="6" fillId="2" borderId="0" xfId="2" applyNumberFormat="1" applyFont="1" applyFill="1" applyBorder="1" applyAlignment="1">
      <alignment horizontal="center" vertical="center"/>
    </xf>
    <xf numFmtId="1" fontId="4" fillId="2" borderId="1" xfId="2" applyNumberFormat="1" applyFont="1" applyFill="1" applyBorder="1" applyAlignment="1">
      <alignment horizontal="center"/>
    </xf>
    <xf numFmtId="1" fontId="4" fillId="2" borderId="4" xfId="2" applyNumberFormat="1" applyFont="1" applyFill="1" applyBorder="1" applyAlignment="1">
      <alignment horizontal="center"/>
    </xf>
    <xf numFmtId="1" fontId="4" fillId="2" borderId="3" xfId="2" applyNumberFormat="1" applyFont="1" applyFill="1" applyBorder="1" applyAlignment="1">
      <alignment horizontal="center"/>
    </xf>
    <xf numFmtId="1" fontId="4" fillId="2" borderId="5" xfId="2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vertical="center"/>
    </xf>
    <xf numFmtId="0" fontId="7" fillId="2" borderId="0" xfId="1" applyFont="1" applyFill="1"/>
    <xf numFmtId="1" fontId="5" fillId="2" borderId="0" xfId="2" applyNumberFormat="1" applyFont="1" applyFill="1" applyBorder="1" applyAlignment="1">
      <alignment horizontal="center" vertical="center"/>
    </xf>
    <xf numFmtId="1" fontId="4" fillId="2" borderId="1" xfId="2" applyNumberFormat="1" applyFont="1" applyFill="1" applyBorder="1" applyAlignment="1">
      <alignment horizontal="center" vertical="center"/>
    </xf>
    <xf numFmtId="1" fontId="4" fillId="2" borderId="6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2" fillId="2" borderId="0" xfId="1" applyFont="1" applyFill="1"/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right" vertical="center"/>
    </xf>
    <xf numFmtId="0" fontId="5" fillId="2" borderId="1" xfId="1" applyFont="1" applyFill="1" applyBorder="1" applyAlignment="1">
      <alignment horizontal="center"/>
    </xf>
    <xf numFmtId="1" fontId="5" fillId="2" borderId="1" xfId="2" applyNumberFormat="1" applyFont="1" applyFill="1" applyBorder="1" applyAlignment="1">
      <alignment horizontal="center" vertical="center"/>
    </xf>
    <xf numFmtId="1" fontId="5" fillId="2" borderId="7" xfId="2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/>
    </xf>
    <xf numFmtId="0" fontId="5" fillId="2" borderId="1" xfId="1" applyFont="1" applyFill="1" applyBorder="1"/>
    <xf numFmtId="1" fontId="5" fillId="2" borderId="1" xfId="0" applyNumberFormat="1" applyFont="1" applyFill="1" applyBorder="1" applyAlignment="1">
      <alignment horizontal="center"/>
    </xf>
    <xf numFmtId="0" fontId="5" fillId="2" borderId="1" xfId="2" applyNumberFormat="1" applyFont="1" applyFill="1" applyBorder="1" applyAlignment="1">
      <alignment horizontal="center" vertical="center"/>
    </xf>
    <xf numFmtId="1" fontId="2" fillId="2" borderId="0" xfId="1" quotePrefix="1" applyNumberFormat="1" applyFont="1" applyFill="1"/>
    <xf numFmtId="0" fontId="4" fillId="2" borderId="2" xfId="2" applyFont="1" applyFill="1" applyBorder="1" applyAlignment="1">
      <alignment horizontal="left" vertical="center"/>
    </xf>
    <xf numFmtId="0" fontId="4" fillId="2" borderId="8" xfId="2" applyFont="1" applyFill="1" applyBorder="1" applyAlignment="1">
      <alignment horizontal="left" vertical="center"/>
    </xf>
    <xf numFmtId="0" fontId="4" fillId="2" borderId="5" xfId="2" applyFont="1" applyFill="1" applyBorder="1" applyAlignment="1">
      <alignment horizontal="left" vertical="center"/>
    </xf>
    <xf numFmtId="0" fontId="5" fillId="2" borderId="1" xfId="2" applyFont="1" applyFill="1" applyBorder="1"/>
    <xf numFmtId="0" fontId="8" fillId="2" borderId="0" xfId="1" applyFont="1" applyFill="1"/>
    <xf numFmtId="0" fontId="9" fillId="2" borderId="0" xfId="1" applyFont="1" applyFill="1"/>
    <xf numFmtId="1" fontId="10" fillId="2" borderId="1" xfId="2" applyNumberFormat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" fontId="10" fillId="2" borderId="1" xfId="1" applyNumberFormat="1" applyFont="1" applyFill="1" applyBorder="1" applyAlignment="1">
      <alignment horizontal="center"/>
    </xf>
    <xf numFmtId="0" fontId="10" fillId="2" borderId="1" xfId="1" applyFont="1" applyFill="1" applyBorder="1"/>
    <xf numFmtId="1" fontId="5" fillId="2" borderId="1" xfId="2" applyNumberFormat="1" applyFont="1" applyFill="1" applyBorder="1" applyAlignment="1">
      <alignment horizontal="center"/>
    </xf>
    <xf numFmtId="164" fontId="5" fillId="2" borderId="1" xfId="2" applyNumberFormat="1" applyFont="1" applyFill="1" applyBorder="1" applyAlignment="1">
      <alignment horizontal="center" vertical="center"/>
    </xf>
    <xf numFmtId="0" fontId="11" fillId="2" borderId="0" xfId="1" applyFont="1" applyFill="1"/>
    <xf numFmtId="165" fontId="4" fillId="2" borderId="9" xfId="3" applyFont="1" applyFill="1" applyBorder="1" applyAlignment="1" applyProtection="1">
      <alignment horizontal="center" vertical="center" textRotation="90"/>
    </xf>
    <xf numFmtId="165" fontId="4" fillId="2" borderId="9" xfId="3" applyFont="1" applyFill="1" applyBorder="1" applyAlignment="1" applyProtection="1">
      <alignment horizontal="center" vertical="center" textRotation="90" wrapText="1"/>
    </xf>
    <xf numFmtId="49" fontId="4" fillId="2" borderId="9" xfId="3" applyNumberFormat="1" applyFont="1" applyFill="1" applyBorder="1" applyAlignment="1" applyProtection="1">
      <alignment horizontal="center" vertical="center" textRotation="90" wrapText="1"/>
    </xf>
    <xf numFmtId="1" fontId="4" fillId="2" borderId="9" xfId="2" applyNumberFormat="1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vertical="center"/>
    </xf>
    <xf numFmtId="0" fontId="13" fillId="2" borderId="0" xfId="2" applyFont="1" applyFill="1" applyBorder="1" applyAlignment="1">
      <alignment horizontal="center"/>
    </xf>
    <xf numFmtId="164" fontId="14" fillId="2" borderId="0" xfId="2" applyNumberFormat="1" applyFont="1" applyFill="1" applyBorder="1" applyAlignment="1">
      <alignment horizontal="center"/>
    </xf>
    <xf numFmtId="1" fontId="7" fillId="2" borderId="0" xfId="2" applyNumberFormat="1" applyFont="1" applyFill="1" applyBorder="1" applyAlignment="1">
      <alignment horizontal="center"/>
    </xf>
    <xf numFmtId="9" fontId="7" fillId="2" borderId="0" xfId="2" applyNumberFormat="1" applyFont="1" applyFill="1" applyBorder="1" applyAlignment="1">
      <alignment horizontal="center"/>
    </xf>
    <xf numFmtId="1" fontId="14" fillId="2" borderId="0" xfId="2" applyNumberFormat="1" applyFont="1" applyFill="1" applyBorder="1" applyAlignment="1">
      <alignment horizontal="center"/>
    </xf>
    <xf numFmtId="1" fontId="15" fillId="2" borderId="0" xfId="2" applyNumberFormat="1" applyFont="1" applyFill="1"/>
    <xf numFmtId="0" fontId="16" fillId="2" borderId="0" xfId="2" applyFont="1" applyFill="1" applyBorder="1" applyAlignment="1">
      <alignment horizontal="right"/>
    </xf>
    <xf numFmtId="0" fontId="1" fillId="2" borderId="0" xfId="1" applyFont="1" applyFill="1" applyBorder="1"/>
    <xf numFmtId="164" fontId="4" fillId="2" borderId="0" xfId="2" applyNumberFormat="1" applyFont="1" applyFill="1" applyBorder="1" applyAlignment="1">
      <alignment horizontal="center" vertical="center"/>
    </xf>
    <xf numFmtId="1" fontId="17" fillId="2" borderId="0" xfId="2" applyNumberFormat="1" applyFont="1" applyFill="1" applyBorder="1" applyAlignment="1">
      <alignment horizontal="center" vertical="center"/>
    </xf>
    <xf numFmtId="1" fontId="5" fillId="2" borderId="0" xfId="2" applyNumberFormat="1" applyFont="1" applyFill="1" applyBorder="1" applyAlignment="1">
      <alignment vertical="center"/>
    </xf>
    <xf numFmtId="1" fontId="17" fillId="2" borderId="0" xfId="2" applyNumberFormat="1" applyFont="1" applyFill="1" applyBorder="1" applyAlignment="1">
      <alignment horizontal="left" vertical="center"/>
    </xf>
    <xf numFmtId="0" fontId="8" fillId="2" borderId="0" xfId="0" applyFont="1" applyFill="1"/>
    <xf numFmtId="1" fontId="17" fillId="2" borderId="3" xfId="2" applyNumberFormat="1" applyFont="1" applyFill="1" applyBorder="1" applyAlignment="1">
      <alignment horizontal="left" vertical="center"/>
    </xf>
    <xf numFmtId="1" fontId="6" fillId="2" borderId="10" xfId="2" applyNumberFormat="1" applyFont="1" applyFill="1" applyBorder="1" applyAlignment="1">
      <alignment horizontal="center" vertical="center"/>
    </xf>
    <xf numFmtId="0" fontId="6" fillId="2" borderId="7" xfId="2" applyFont="1" applyFill="1" applyBorder="1" applyAlignment="1">
      <alignment vertical="center"/>
    </xf>
    <xf numFmtId="0" fontId="4" fillId="2" borderId="6" xfId="2" applyFont="1" applyFill="1" applyBorder="1" applyAlignment="1">
      <alignment horizontal="center" vertical="center"/>
    </xf>
    <xf numFmtId="0" fontId="2" fillId="2" borderId="0" xfId="0" applyFont="1" applyFill="1"/>
    <xf numFmtId="0" fontId="5" fillId="2" borderId="1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0" fontId="5" fillId="2" borderId="3" xfId="0" applyFont="1" applyFill="1" applyBorder="1"/>
    <xf numFmtId="0" fontId="5" fillId="2" borderId="1" xfId="0" applyFont="1" applyFill="1" applyBorder="1"/>
    <xf numFmtId="0" fontId="4" fillId="2" borderId="2" xfId="2" applyFont="1" applyFill="1" applyBorder="1" applyAlignment="1">
      <alignment vertical="center"/>
    </xf>
    <xf numFmtId="0" fontId="4" fillId="2" borderId="8" xfId="2" applyFont="1" applyFill="1" applyBorder="1" applyAlignment="1">
      <alignment vertical="center"/>
    </xf>
    <xf numFmtId="0" fontId="4" fillId="2" borderId="5" xfId="2" applyFont="1" applyFill="1" applyBorder="1" applyAlignment="1">
      <alignment vertical="center"/>
    </xf>
    <xf numFmtId="1" fontId="5" fillId="2" borderId="11" xfId="2" applyNumberFormat="1" applyFont="1" applyFill="1" applyBorder="1" applyAlignment="1">
      <alignment horizontal="center" vertical="center"/>
    </xf>
    <xf numFmtId="0" fontId="2" fillId="2" borderId="3" xfId="0" applyFont="1" applyFill="1" applyBorder="1"/>
    <xf numFmtId="0" fontId="5" fillId="2" borderId="5" xfId="2" applyFont="1" applyFill="1" applyBorder="1" applyAlignment="1">
      <alignment horizontal="center" vertical="center"/>
    </xf>
    <xf numFmtId="1" fontId="5" fillId="2" borderId="6" xfId="2" applyNumberFormat="1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4" fillId="2" borderId="4" xfId="2" applyFont="1" applyFill="1" applyBorder="1" applyAlignment="1">
      <alignment vertical="center"/>
    </xf>
    <xf numFmtId="0" fontId="4" fillId="2" borderId="10" xfId="2" applyFont="1" applyFill="1" applyBorder="1" applyAlignment="1">
      <alignment vertical="center"/>
    </xf>
    <xf numFmtId="0" fontId="4" fillId="2" borderId="7" xfId="2" applyFont="1" applyFill="1" applyBorder="1" applyAlignment="1">
      <alignment vertical="center"/>
    </xf>
    <xf numFmtId="0" fontId="4" fillId="2" borderId="13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/>
    </xf>
    <xf numFmtId="0" fontId="4" fillId="2" borderId="14" xfId="2" applyFont="1" applyFill="1" applyBorder="1" applyAlignment="1">
      <alignment horizontal="left" vertical="center"/>
    </xf>
    <xf numFmtId="0" fontId="4" fillId="2" borderId="9" xfId="2" applyFont="1" applyFill="1" applyBorder="1" applyAlignment="1">
      <alignment horizontal="center" vertical="center"/>
    </xf>
    <xf numFmtId="1" fontId="3" fillId="2" borderId="0" xfId="2" applyNumberFormat="1" applyFont="1" applyFill="1" applyBorder="1" applyAlignment="1">
      <alignment horizontal="center" vertical="center" wrapText="1"/>
    </xf>
    <xf numFmtId="0" fontId="17" fillId="2" borderId="0" xfId="2" applyFont="1" applyFill="1" applyAlignment="1">
      <alignment horizontal="center"/>
    </xf>
  </cellXfs>
  <cellStyles count="4">
    <cellStyle name="Normalny" xfId="0" builtinId="0"/>
    <cellStyle name="Normalny 2" xfId="2" xr:uid="{F89E2BFE-6AA0-4565-A0EB-99B74A1E59C1}"/>
    <cellStyle name="Normalny 3" xfId="1" xr:uid="{7EF61CCD-5EEB-4A89-8CDE-561CD2EC4F6E}"/>
    <cellStyle name="Walutowy 2" xfId="3" xr:uid="{3F6DA2A0-389A-4758-AD8E-3FE54CB5E8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ED237-95BE-427F-AF39-B01CB7CE52E2}">
  <sheetPr>
    <tabColor indexed="48"/>
  </sheetPr>
  <dimension ref="A1:L101"/>
  <sheetViews>
    <sheetView tabSelected="1" topLeftCell="A13" zoomScaleNormal="100" workbookViewId="0">
      <selection activeCell="C45" sqref="C45"/>
    </sheetView>
  </sheetViews>
  <sheetFormatPr defaultColWidth="8.625" defaultRowHeight="12.75"/>
  <cols>
    <col min="1" max="1" width="49.125" style="1" customWidth="1"/>
    <col min="2" max="9" width="6" style="1" customWidth="1"/>
    <col min="10" max="10" width="7.375" style="1" customWidth="1"/>
    <col min="11" max="16384" width="8.625" style="1"/>
  </cols>
  <sheetData>
    <row r="1" spans="1:10" ht="15">
      <c r="A1" s="93" t="s">
        <v>90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43.15" customHeight="1">
      <c r="A2" s="92" t="s">
        <v>89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ht="126.75" customHeight="1">
      <c r="A3" s="91" t="s">
        <v>52</v>
      </c>
      <c r="B3" s="51" t="s">
        <v>51</v>
      </c>
      <c r="C3" s="49" t="s">
        <v>50</v>
      </c>
      <c r="D3" s="49" t="s">
        <v>49</v>
      </c>
      <c r="E3" s="48" t="s">
        <v>48</v>
      </c>
      <c r="F3" s="50" t="s">
        <v>47</v>
      </c>
      <c r="G3" s="50" t="s">
        <v>46</v>
      </c>
      <c r="H3" s="49" t="s">
        <v>45</v>
      </c>
      <c r="I3" s="48" t="s">
        <v>44</v>
      </c>
      <c r="J3" s="48" t="s">
        <v>43</v>
      </c>
    </row>
    <row r="4" spans="1:10" s="65" customFormat="1" ht="16.5">
      <c r="A4" s="90" t="s">
        <v>88</v>
      </c>
      <c r="B4" s="89"/>
      <c r="C4" s="89"/>
      <c r="D4" s="89"/>
      <c r="E4" s="89"/>
      <c r="F4" s="89"/>
      <c r="G4" s="89"/>
      <c r="H4" s="89"/>
      <c r="I4" s="89"/>
      <c r="J4" s="88"/>
    </row>
    <row r="5" spans="1:10" s="70" customFormat="1" ht="16.5">
      <c r="A5" s="74" t="s">
        <v>87</v>
      </c>
      <c r="B5" s="32">
        <v>2</v>
      </c>
      <c r="C5" s="29" t="s">
        <v>6</v>
      </c>
      <c r="D5" s="27">
        <v>18</v>
      </c>
      <c r="E5" s="71"/>
      <c r="F5" s="71"/>
      <c r="G5" s="32">
        <f>D5</f>
        <v>18</v>
      </c>
      <c r="H5" s="27"/>
      <c r="I5" s="27">
        <f>ROUND(E5/8,0)</f>
        <v>0</v>
      </c>
      <c r="J5" s="71">
        <f>ROUND((F5+G5+H5)/8,0)</f>
        <v>2</v>
      </c>
    </row>
    <row r="6" spans="1:10" s="70" customFormat="1" ht="16.5">
      <c r="A6" s="74" t="s">
        <v>86</v>
      </c>
      <c r="B6" s="32">
        <v>6</v>
      </c>
      <c r="C6" s="29" t="s">
        <v>6</v>
      </c>
      <c r="D6" s="27">
        <v>38</v>
      </c>
      <c r="E6" s="71">
        <v>18</v>
      </c>
      <c r="F6" s="71">
        <v>10</v>
      </c>
      <c r="G6" s="71">
        <v>10</v>
      </c>
      <c r="H6" s="27"/>
      <c r="I6" s="27">
        <f>ROUND(E6/8,0)</f>
        <v>2</v>
      </c>
      <c r="J6" s="71">
        <f>ROUND((F6+G6+H6)/8,0)</f>
        <v>3</v>
      </c>
    </row>
    <row r="7" spans="1:10" s="70" customFormat="1" ht="16.5">
      <c r="A7" s="74" t="s">
        <v>85</v>
      </c>
      <c r="B7" s="32">
        <v>5</v>
      </c>
      <c r="C7" s="29" t="s">
        <v>4</v>
      </c>
      <c r="D7" s="27">
        <v>30</v>
      </c>
      <c r="E7" s="71">
        <v>12</v>
      </c>
      <c r="F7" s="71">
        <v>6</v>
      </c>
      <c r="G7" s="71">
        <v>12</v>
      </c>
      <c r="H7" s="27"/>
      <c r="I7" s="27">
        <f>ROUND(E7/8,0)</f>
        <v>2</v>
      </c>
      <c r="J7" s="71">
        <f>ROUND((F7+G7+H7)/8,0)</f>
        <v>2</v>
      </c>
    </row>
    <row r="8" spans="1:10" s="70" customFormat="1" ht="16.5">
      <c r="A8" s="74" t="s">
        <v>84</v>
      </c>
      <c r="B8" s="32">
        <v>4</v>
      </c>
      <c r="C8" s="29" t="s">
        <v>4</v>
      </c>
      <c r="D8" s="27">
        <v>27</v>
      </c>
      <c r="E8" s="71">
        <v>17</v>
      </c>
      <c r="F8" s="83">
        <v>10</v>
      </c>
      <c r="G8" s="83"/>
      <c r="H8" s="27"/>
      <c r="I8" s="27">
        <f>ROUND(E8/8,0)</f>
        <v>2</v>
      </c>
      <c r="J8" s="71">
        <f>ROUND((F8+G8+H8)/8,0)</f>
        <v>1</v>
      </c>
    </row>
    <row r="9" spans="1:10" s="70" customFormat="1" ht="16.5">
      <c r="A9" s="74" t="s">
        <v>83</v>
      </c>
      <c r="B9" s="32">
        <v>3</v>
      </c>
      <c r="C9" s="29" t="s">
        <v>6</v>
      </c>
      <c r="D9" s="27">
        <v>18</v>
      </c>
      <c r="E9" s="71">
        <v>9</v>
      </c>
      <c r="F9" s="71"/>
      <c r="G9" s="71">
        <v>9</v>
      </c>
      <c r="H9" s="27"/>
      <c r="I9" s="27">
        <f>ROUND(E9/8,0)</f>
        <v>1</v>
      </c>
      <c r="J9" s="71">
        <f>ROUND((F9+G9+H9)/8,0)</f>
        <v>1</v>
      </c>
    </row>
    <row r="10" spans="1:10" s="70" customFormat="1" ht="16.5">
      <c r="A10" s="74" t="s">
        <v>82</v>
      </c>
      <c r="B10" s="32">
        <v>0</v>
      </c>
      <c r="C10" s="29" t="s">
        <v>6</v>
      </c>
      <c r="D10" s="27">
        <v>4</v>
      </c>
      <c r="E10" s="71">
        <v>4</v>
      </c>
      <c r="F10" s="71"/>
      <c r="G10" s="71"/>
      <c r="H10" s="27"/>
      <c r="I10" s="27">
        <f>ROUND(E10/8,0)</f>
        <v>1</v>
      </c>
      <c r="J10" s="71">
        <f>ROUND((F10+G10+H10)/8,0)</f>
        <v>0</v>
      </c>
    </row>
    <row r="11" spans="1:10" s="70" customFormat="1" ht="16.5">
      <c r="A11" s="73" t="s">
        <v>81</v>
      </c>
      <c r="B11" s="72">
        <v>3</v>
      </c>
      <c r="C11" s="29" t="s">
        <v>6</v>
      </c>
      <c r="D11" s="27">
        <v>18</v>
      </c>
      <c r="E11" s="27">
        <v>8</v>
      </c>
      <c r="F11" s="27">
        <v>4</v>
      </c>
      <c r="G11" s="27">
        <v>6</v>
      </c>
      <c r="H11" s="27"/>
      <c r="I11" s="27">
        <f>ROUND(E11/8,0)</f>
        <v>1</v>
      </c>
      <c r="J11" s="71">
        <f>ROUND((F11+G11+H11)/8,0)</f>
        <v>1</v>
      </c>
    </row>
    <row r="12" spans="1:10" s="65" customFormat="1" ht="16.5">
      <c r="A12" s="82" t="s">
        <v>3</v>
      </c>
      <c r="B12" s="20">
        <f>SUM(B5:B11)</f>
        <v>23</v>
      </c>
      <c r="C12" s="24">
        <f>COUNTIF(C5:C11,"e")</f>
        <v>2</v>
      </c>
      <c r="D12" s="20">
        <f>SUM(D5:D11)</f>
        <v>153</v>
      </c>
      <c r="E12" s="20">
        <f>SUM(E5:E11)</f>
        <v>68</v>
      </c>
      <c r="F12" s="20">
        <f>SUM(F5:F11)</f>
        <v>30</v>
      </c>
      <c r="G12" s="20">
        <f>SUM(G5:G11)</f>
        <v>55</v>
      </c>
      <c r="H12" s="20">
        <f>SUM(H5:H11)</f>
        <v>0</v>
      </c>
      <c r="I12" s="20">
        <f>SUM(I5:I11)</f>
        <v>9</v>
      </c>
      <c r="J12" s="20">
        <f>SUM(J5:J11)</f>
        <v>10</v>
      </c>
    </row>
    <row r="13" spans="1:10" s="65" customFormat="1" ht="16.5">
      <c r="A13" s="87" t="s">
        <v>80</v>
      </c>
      <c r="B13" s="86"/>
      <c r="C13" s="86"/>
      <c r="D13" s="86"/>
      <c r="E13" s="86"/>
      <c r="F13" s="86"/>
      <c r="G13" s="86"/>
      <c r="H13" s="86"/>
      <c r="I13" s="86"/>
      <c r="J13" s="85"/>
    </row>
    <row r="14" spans="1:10" s="70" customFormat="1" ht="16.5">
      <c r="A14" s="73" t="s">
        <v>79</v>
      </c>
      <c r="B14" s="72">
        <v>2</v>
      </c>
      <c r="C14" s="29" t="s">
        <v>6</v>
      </c>
      <c r="D14" s="27">
        <v>16</v>
      </c>
      <c r="E14" s="27"/>
      <c r="F14" s="27"/>
      <c r="G14" s="33">
        <v>16</v>
      </c>
      <c r="H14" s="27"/>
      <c r="I14" s="27">
        <f>ROUND(E14/8,0)</f>
        <v>0</v>
      </c>
      <c r="J14" s="71">
        <f>ROUND((F14+G14+H14)/8,0)</f>
        <v>2</v>
      </c>
    </row>
    <row r="15" spans="1:10" s="70" customFormat="1" ht="16.5">
      <c r="A15" s="73" t="s">
        <v>78</v>
      </c>
      <c r="B15" s="72">
        <v>7</v>
      </c>
      <c r="C15" s="29" t="s">
        <v>4</v>
      </c>
      <c r="D15" s="27">
        <v>43</v>
      </c>
      <c r="E15" s="27">
        <v>15</v>
      </c>
      <c r="F15" s="27">
        <v>18</v>
      </c>
      <c r="G15" s="33">
        <v>10</v>
      </c>
      <c r="H15" s="27"/>
      <c r="I15" s="27">
        <f>ROUND(E15/8,0)</f>
        <v>2</v>
      </c>
      <c r="J15" s="71">
        <f>ROUND((F15+G15+H15)/8,0)</f>
        <v>4</v>
      </c>
    </row>
    <row r="16" spans="1:10" s="70" customFormat="1" ht="16.5">
      <c r="A16" s="74" t="s">
        <v>77</v>
      </c>
      <c r="B16" s="84">
        <v>5</v>
      </c>
      <c r="C16" s="29" t="s">
        <v>4</v>
      </c>
      <c r="D16" s="27">
        <v>29</v>
      </c>
      <c r="E16" s="71">
        <v>9</v>
      </c>
      <c r="F16" s="83">
        <v>7</v>
      </c>
      <c r="G16" s="83">
        <v>13</v>
      </c>
      <c r="H16" s="27"/>
      <c r="I16" s="27">
        <f>ROUND(E16/8,0)</f>
        <v>1</v>
      </c>
      <c r="J16" s="71">
        <f>ROUND((F16+G16+H16)/8,0)</f>
        <v>3</v>
      </c>
    </row>
    <row r="17" spans="1:10" s="70" customFormat="1" ht="16.5">
      <c r="A17" s="73" t="s">
        <v>76</v>
      </c>
      <c r="B17" s="72">
        <v>2</v>
      </c>
      <c r="C17" s="29" t="s">
        <v>6</v>
      </c>
      <c r="D17" s="27">
        <v>20</v>
      </c>
      <c r="E17" s="27">
        <v>8</v>
      </c>
      <c r="F17" s="27">
        <v>4</v>
      </c>
      <c r="G17" s="27">
        <v>8</v>
      </c>
      <c r="H17" s="27"/>
      <c r="I17" s="27">
        <f>ROUND(E17/8,0)</f>
        <v>1</v>
      </c>
      <c r="J17" s="71">
        <f>ROUND((F17+G17+H17)/8,0)</f>
        <v>2</v>
      </c>
    </row>
    <row r="18" spans="1:10" s="70" customFormat="1" ht="16.5">
      <c r="A18" s="73" t="s">
        <v>75</v>
      </c>
      <c r="B18" s="72">
        <v>3</v>
      </c>
      <c r="C18" s="29" t="s">
        <v>6</v>
      </c>
      <c r="D18" s="27">
        <v>18</v>
      </c>
      <c r="E18" s="27">
        <v>8</v>
      </c>
      <c r="F18" s="27">
        <v>4</v>
      </c>
      <c r="G18" s="33">
        <v>6</v>
      </c>
      <c r="H18" s="27"/>
      <c r="I18" s="27">
        <f>ROUND(E18/8,0)</f>
        <v>1</v>
      </c>
      <c r="J18" s="71">
        <f>ROUND((F18+G18+H18)/8,0)</f>
        <v>1</v>
      </c>
    </row>
    <row r="19" spans="1:10" s="70" customFormat="1" ht="16.5">
      <c r="A19" s="74" t="s">
        <v>74</v>
      </c>
      <c r="B19" s="32">
        <v>3</v>
      </c>
      <c r="C19" s="29" t="s">
        <v>6</v>
      </c>
      <c r="D19" s="27">
        <v>19</v>
      </c>
      <c r="E19" s="71">
        <v>10</v>
      </c>
      <c r="F19" s="83">
        <v>3</v>
      </c>
      <c r="G19" s="83">
        <v>6</v>
      </c>
      <c r="H19" s="27"/>
      <c r="I19" s="27">
        <f>ROUND(E19/8,0)</f>
        <v>1</v>
      </c>
      <c r="J19" s="71">
        <f>ROUND((F19+G19+H19)/8,0)</f>
        <v>1</v>
      </c>
    </row>
    <row r="20" spans="1:10" s="70" customFormat="1" ht="16.5">
      <c r="A20" s="31" t="s">
        <v>73</v>
      </c>
      <c r="B20" s="32">
        <v>2</v>
      </c>
      <c r="C20" s="29" t="s">
        <v>6</v>
      </c>
      <c r="D20" s="27">
        <v>18</v>
      </c>
      <c r="E20" s="71">
        <v>18</v>
      </c>
      <c r="F20" s="71"/>
      <c r="G20" s="71"/>
      <c r="H20" s="27"/>
      <c r="I20" s="27">
        <f>ROUND(E20/8,0)</f>
        <v>2</v>
      </c>
      <c r="J20" s="71">
        <f>ROUND((F20+G20+H20)/8,0)</f>
        <v>0</v>
      </c>
    </row>
    <row r="21" spans="1:10" s="65" customFormat="1" ht="16.5">
      <c r="A21" s="82" t="s">
        <v>3</v>
      </c>
      <c r="B21" s="20">
        <f>SUM(B14:B20)</f>
        <v>24</v>
      </c>
      <c r="C21" s="24">
        <f>COUNTIF(C14:C20,"e")</f>
        <v>2</v>
      </c>
      <c r="D21" s="20">
        <f>SUM(D14:D20)</f>
        <v>163</v>
      </c>
      <c r="E21" s="20">
        <f>SUM(E14:E20)</f>
        <v>68</v>
      </c>
      <c r="F21" s="20">
        <f>SUM(F14:F20)</f>
        <v>36</v>
      </c>
      <c r="G21" s="20">
        <f>SUM(G14:G20)</f>
        <v>59</v>
      </c>
      <c r="H21" s="20">
        <f>SUM(H14:H20)</f>
        <v>0</v>
      </c>
      <c r="I21" s="20">
        <f>SUM(I14:I20)</f>
        <v>8</v>
      </c>
      <c r="J21" s="20">
        <f>SUM(J14:J20)</f>
        <v>13</v>
      </c>
    </row>
    <row r="22" spans="1:10" s="65" customFormat="1" ht="16.5">
      <c r="A22" s="77" t="s">
        <v>72</v>
      </c>
      <c r="B22" s="76"/>
      <c r="C22" s="76"/>
      <c r="D22" s="76"/>
      <c r="E22" s="76"/>
      <c r="F22" s="76"/>
      <c r="G22" s="76"/>
      <c r="H22" s="76"/>
      <c r="I22" s="76"/>
      <c r="J22" s="75"/>
    </row>
    <row r="23" spans="1:10" s="70" customFormat="1" ht="16.5">
      <c r="A23" s="74" t="s">
        <v>71</v>
      </c>
      <c r="B23" s="32">
        <v>2</v>
      </c>
      <c r="C23" s="29" t="s">
        <v>6</v>
      </c>
      <c r="D23" s="27">
        <v>16</v>
      </c>
      <c r="E23" s="27"/>
      <c r="F23" s="27"/>
      <c r="G23" s="27">
        <f>D23</f>
        <v>16</v>
      </c>
      <c r="H23" s="27"/>
      <c r="I23" s="27">
        <f>ROUND(E23/9,0)</f>
        <v>0</v>
      </c>
      <c r="J23" s="71">
        <f>ROUND((F23+G23+H23)/9,0)</f>
        <v>2</v>
      </c>
    </row>
    <row r="24" spans="1:10" s="70" customFormat="1" ht="16.5">
      <c r="A24" s="73" t="s">
        <v>70</v>
      </c>
      <c r="B24" s="72">
        <v>5</v>
      </c>
      <c r="C24" s="29" t="s">
        <v>4</v>
      </c>
      <c r="D24" s="27">
        <v>29</v>
      </c>
      <c r="E24" s="27">
        <v>11</v>
      </c>
      <c r="F24" s="27">
        <v>6</v>
      </c>
      <c r="G24" s="33">
        <v>12</v>
      </c>
      <c r="H24" s="27"/>
      <c r="I24" s="27">
        <f>ROUND(E24/9,0)</f>
        <v>1</v>
      </c>
      <c r="J24" s="71">
        <f>ROUND((F24+G24+H24)/9,0)</f>
        <v>2</v>
      </c>
    </row>
    <row r="25" spans="1:10" s="70" customFormat="1" ht="16.5">
      <c r="A25" s="73" t="s">
        <v>69</v>
      </c>
      <c r="B25" s="72">
        <v>5</v>
      </c>
      <c r="C25" s="29" t="s">
        <v>4</v>
      </c>
      <c r="D25" s="27">
        <v>29</v>
      </c>
      <c r="E25" s="27">
        <v>11</v>
      </c>
      <c r="F25" s="27">
        <v>6</v>
      </c>
      <c r="G25" s="33">
        <v>12</v>
      </c>
      <c r="H25" s="81"/>
      <c r="I25" s="27">
        <f>ROUND(E25/9,0)</f>
        <v>1</v>
      </c>
      <c r="J25" s="71">
        <f>ROUND((F25+G25+H25)/9,0)</f>
        <v>2</v>
      </c>
    </row>
    <row r="26" spans="1:10" s="70" customFormat="1" ht="16.5">
      <c r="A26" s="38" t="s">
        <v>68</v>
      </c>
      <c r="B26" s="45">
        <v>3</v>
      </c>
      <c r="C26" s="29" t="s">
        <v>6</v>
      </c>
      <c r="D26" s="27">
        <v>16</v>
      </c>
      <c r="E26" s="29">
        <v>7</v>
      </c>
      <c r="F26" s="29">
        <v>3</v>
      </c>
      <c r="G26" s="80">
        <v>6</v>
      </c>
      <c r="H26" s="79"/>
      <c r="I26" s="27">
        <f>ROUND(E26/9,0)</f>
        <v>1</v>
      </c>
      <c r="J26" s="71">
        <f>ROUND((F26+G26+H26)/9,0)</f>
        <v>1</v>
      </c>
    </row>
    <row r="27" spans="1:10" s="70" customFormat="1" ht="16.5">
      <c r="A27" s="74" t="s">
        <v>67</v>
      </c>
      <c r="B27" s="32">
        <v>4</v>
      </c>
      <c r="C27" s="29" t="s">
        <v>4</v>
      </c>
      <c r="D27" s="27">
        <v>30</v>
      </c>
      <c r="E27" s="27">
        <v>10</v>
      </c>
      <c r="F27" s="27">
        <v>7</v>
      </c>
      <c r="G27" s="33">
        <v>13</v>
      </c>
      <c r="H27" s="27"/>
      <c r="I27" s="27">
        <f>ROUND(E27/9,0)</f>
        <v>1</v>
      </c>
      <c r="J27" s="71">
        <f>ROUND((F27+G27+H27)/9,0)</f>
        <v>2</v>
      </c>
    </row>
    <row r="28" spans="1:10" s="70" customFormat="1" ht="16.5">
      <c r="A28" s="74" t="s">
        <v>66</v>
      </c>
      <c r="B28" s="32">
        <v>3</v>
      </c>
      <c r="C28" s="29" t="s">
        <v>6</v>
      </c>
      <c r="D28" s="27">
        <v>16</v>
      </c>
      <c r="E28" s="27"/>
      <c r="F28" s="27">
        <v>6</v>
      </c>
      <c r="G28" s="33">
        <v>10</v>
      </c>
      <c r="H28" s="27"/>
      <c r="I28" s="27">
        <f>ROUND(E28/9,0)</f>
        <v>0</v>
      </c>
      <c r="J28" s="71">
        <f>ROUND((F28+G28+H28)/9,0)</f>
        <v>2</v>
      </c>
    </row>
    <row r="29" spans="1:10" s="70" customFormat="1" ht="16.5">
      <c r="A29" s="74" t="s">
        <v>65</v>
      </c>
      <c r="B29" s="32">
        <v>5</v>
      </c>
      <c r="C29" s="29" t="s">
        <v>4</v>
      </c>
      <c r="D29" s="27">
        <v>38</v>
      </c>
      <c r="E29" s="27">
        <v>18</v>
      </c>
      <c r="F29" s="27">
        <v>7</v>
      </c>
      <c r="G29" s="27">
        <v>13</v>
      </c>
      <c r="H29" s="27"/>
      <c r="I29" s="27">
        <f>ROUND(E29/9,0)</f>
        <v>2</v>
      </c>
      <c r="J29" s="71">
        <f>ROUND((F29+G29+H29)/9,0)</f>
        <v>2</v>
      </c>
    </row>
    <row r="30" spans="1:10" s="70" customFormat="1" ht="16.5">
      <c r="A30" s="73" t="s">
        <v>64</v>
      </c>
      <c r="B30" s="72">
        <v>2</v>
      </c>
      <c r="C30" s="29" t="s">
        <v>6</v>
      </c>
      <c r="D30" s="27">
        <v>18</v>
      </c>
      <c r="E30" s="27">
        <v>18</v>
      </c>
      <c r="F30" s="27"/>
      <c r="G30" s="27"/>
      <c r="H30" s="78"/>
      <c r="I30" s="27">
        <f>ROUND(E30/9,0)</f>
        <v>2</v>
      </c>
      <c r="J30" s="71">
        <f>ROUND((F30+G30+H30)/9,0)</f>
        <v>0</v>
      </c>
    </row>
    <row r="31" spans="1:10" s="65" customFormat="1" ht="16.5">
      <c r="A31" s="25" t="s">
        <v>3</v>
      </c>
      <c r="B31" s="20">
        <f>SUM(B23:B30)</f>
        <v>29</v>
      </c>
      <c r="C31" s="24">
        <f>COUNTIF(C23:C30,"e")</f>
        <v>4</v>
      </c>
      <c r="D31" s="20">
        <f>SUM(D23:D30)</f>
        <v>192</v>
      </c>
      <c r="E31" s="20">
        <f>SUM(E23:E30)</f>
        <v>75</v>
      </c>
      <c r="F31" s="20">
        <f>SUM(F23:F30)</f>
        <v>35</v>
      </c>
      <c r="G31" s="20">
        <f>SUM(G23:G30)</f>
        <v>82</v>
      </c>
      <c r="H31" s="20">
        <f>SUM(H23:H30)</f>
        <v>0</v>
      </c>
      <c r="I31" s="20">
        <f>SUM(I23:I30)</f>
        <v>8</v>
      </c>
      <c r="J31" s="20">
        <f>SUM(J23:J30)</f>
        <v>13</v>
      </c>
    </row>
    <row r="32" spans="1:10" s="65" customFormat="1" ht="16.5">
      <c r="A32" s="77" t="s">
        <v>63</v>
      </c>
      <c r="B32" s="76"/>
      <c r="C32" s="76"/>
      <c r="D32" s="76"/>
      <c r="E32" s="76"/>
      <c r="F32" s="76"/>
      <c r="G32" s="76"/>
      <c r="H32" s="76"/>
      <c r="I32" s="76"/>
      <c r="J32" s="75"/>
    </row>
    <row r="33" spans="1:11" s="70" customFormat="1" ht="16.5">
      <c r="A33" s="74" t="s">
        <v>62</v>
      </c>
      <c r="B33" s="32">
        <v>2</v>
      </c>
      <c r="C33" s="29" t="s">
        <v>4</v>
      </c>
      <c r="D33" s="27">
        <v>18</v>
      </c>
      <c r="E33" s="27"/>
      <c r="F33" s="27"/>
      <c r="G33" s="33">
        <v>18</v>
      </c>
      <c r="H33" s="27"/>
      <c r="I33" s="27">
        <f>ROUND(E33/9,0)</f>
        <v>0</v>
      </c>
      <c r="J33" s="71">
        <f>ROUND((F33+G33+H33)/9,0)</f>
        <v>2</v>
      </c>
    </row>
    <row r="34" spans="1:11" s="70" customFormat="1" ht="16.5">
      <c r="A34" s="74" t="s">
        <v>61</v>
      </c>
      <c r="B34" s="32">
        <v>4</v>
      </c>
      <c r="C34" s="29" t="s">
        <v>4</v>
      </c>
      <c r="D34" s="27">
        <v>30</v>
      </c>
      <c r="E34" s="27">
        <v>10</v>
      </c>
      <c r="F34" s="27">
        <v>7</v>
      </c>
      <c r="G34" s="33">
        <v>13</v>
      </c>
      <c r="H34" s="27"/>
      <c r="I34" s="27">
        <f>ROUND(E34/9,0)</f>
        <v>1</v>
      </c>
      <c r="J34" s="71">
        <f>ROUND((F34+G34+H34)/9,0)</f>
        <v>2</v>
      </c>
    </row>
    <row r="35" spans="1:11" s="70" customFormat="1" ht="16.5">
      <c r="A35" s="74" t="s">
        <v>60</v>
      </c>
      <c r="B35" s="32">
        <v>3</v>
      </c>
      <c r="C35" s="29" t="s">
        <v>6</v>
      </c>
      <c r="D35" s="27">
        <v>22</v>
      </c>
      <c r="E35" s="29">
        <v>10</v>
      </c>
      <c r="F35" s="29">
        <v>4</v>
      </c>
      <c r="G35" s="29">
        <v>8</v>
      </c>
      <c r="H35" s="27"/>
      <c r="I35" s="27">
        <f>ROUND(E35/9,0)</f>
        <v>1</v>
      </c>
      <c r="J35" s="71">
        <f>ROUND((F35+G35+H35)/9,0)</f>
        <v>1</v>
      </c>
    </row>
    <row r="36" spans="1:11" s="70" customFormat="1" ht="16.5">
      <c r="A36" s="74" t="s">
        <v>59</v>
      </c>
      <c r="B36" s="32">
        <v>4</v>
      </c>
      <c r="C36" s="29" t="s">
        <v>4</v>
      </c>
      <c r="D36" s="27">
        <v>29</v>
      </c>
      <c r="E36" s="29">
        <v>14</v>
      </c>
      <c r="F36" s="29">
        <v>5</v>
      </c>
      <c r="G36" s="29">
        <v>10</v>
      </c>
      <c r="H36" s="27"/>
      <c r="I36" s="27">
        <f>ROUND(E36/9,0)</f>
        <v>2</v>
      </c>
      <c r="J36" s="71">
        <f>ROUND((F36+G36+H36)/9,0)</f>
        <v>2</v>
      </c>
    </row>
    <row r="37" spans="1:11" s="70" customFormat="1" ht="16.5">
      <c r="A37" s="74" t="s">
        <v>58</v>
      </c>
      <c r="B37" s="32">
        <v>4</v>
      </c>
      <c r="C37" s="29" t="s">
        <v>6</v>
      </c>
      <c r="D37" s="27">
        <v>29</v>
      </c>
      <c r="E37" s="27">
        <v>14</v>
      </c>
      <c r="F37" s="27">
        <v>5</v>
      </c>
      <c r="G37" s="27">
        <v>10</v>
      </c>
      <c r="H37" s="27"/>
      <c r="I37" s="27">
        <f>ROUND(E37/9,0)</f>
        <v>2</v>
      </c>
      <c r="J37" s="71">
        <f>ROUND((F37+G37+H37)/9,0)</f>
        <v>2</v>
      </c>
    </row>
    <row r="38" spans="1:11" s="70" customFormat="1" ht="16.5">
      <c r="A38" s="74" t="s">
        <v>57</v>
      </c>
      <c r="B38" s="32">
        <v>4</v>
      </c>
      <c r="C38" s="29" t="s">
        <v>4</v>
      </c>
      <c r="D38" s="27">
        <v>29</v>
      </c>
      <c r="E38" s="27">
        <v>10</v>
      </c>
      <c r="F38" s="27">
        <v>7</v>
      </c>
      <c r="G38" s="27">
        <v>12</v>
      </c>
      <c r="H38" s="27"/>
      <c r="I38" s="27">
        <f>ROUND(E38/9,0)</f>
        <v>1</v>
      </c>
      <c r="J38" s="71">
        <f>ROUND((F38+G38+H38)/9,0)</f>
        <v>2</v>
      </c>
    </row>
    <row r="39" spans="1:11" s="70" customFormat="1" ht="16.5">
      <c r="A39" s="74" t="s">
        <v>56</v>
      </c>
      <c r="B39" s="32">
        <v>3</v>
      </c>
      <c r="C39" s="29" t="s">
        <v>6</v>
      </c>
      <c r="D39" s="27">
        <v>18</v>
      </c>
      <c r="E39" s="27">
        <v>10</v>
      </c>
      <c r="F39" s="27">
        <v>3</v>
      </c>
      <c r="G39" s="33">
        <v>5</v>
      </c>
      <c r="H39" s="27"/>
      <c r="I39" s="27">
        <f>ROUND(E39/9,0)</f>
        <v>1</v>
      </c>
      <c r="J39" s="71">
        <f>ROUND((F39+G39+H39)/9,0)</f>
        <v>1</v>
      </c>
    </row>
    <row r="40" spans="1:11" s="70" customFormat="1" ht="16.5">
      <c r="A40" s="73" t="s">
        <v>55</v>
      </c>
      <c r="B40" s="72">
        <v>1</v>
      </c>
      <c r="C40" s="29" t="s">
        <v>6</v>
      </c>
      <c r="D40" s="27">
        <v>9</v>
      </c>
      <c r="E40" s="27">
        <v>9</v>
      </c>
      <c r="F40" s="27"/>
      <c r="G40" s="27"/>
      <c r="H40" s="27"/>
      <c r="I40" s="27">
        <f>ROUND(E40/9,0)</f>
        <v>1</v>
      </c>
      <c r="J40" s="71">
        <f>ROUND((F40+G40+H40)/9,0)</f>
        <v>0</v>
      </c>
    </row>
    <row r="41" spans="1:11" s="65" customFormat="1" ht="16.5">
      <c r="A41" s="25" t="s">
        <v>3</v>
      </c>
      <c r="B41" s="21">
        <f>SUM(B33:B40)</f>
        <v>25</v>
      </c>
      <c r="C41" s="69">
        <f>COUNTIF(C33:C40,"e")</f>
        <v>4</v>
      </c>
      <c r="D41" s="21">
        <f>SUM(D33:D40)</f>
        <v>184</v>
      </c>
      <c r="E41" s="20">
        <f>SUM(E33:E40)</f>
        <v>77</v>
      </c>
      <c r="F41" s="20">
        <f>SUM(F33:F40)</f>
        <v>31</v>
      </c>
      <c r="G41" s="20">
        <f>SUM(G33:G40)</f>
        <v>76</v>
      </c>
      <c r="H41" s="20">
        <f>SUM(H33:H40)</f>
        <v>0</v>
      </c>
      <c r="I41" s="20">
        <f>SUM(I33:I40)</f>
        <v>9</v>
      </c>
      <c r="J41" s="20">
        <f>SUM(J33:J40)</f>
        <v>12</v>
      </c>
    </row>
    <row r="42" spans="1:11" s="65" customFormat="1" ht="16.5">
      <c r="A42" s="68" t="s">
        <v>54</v>
      </c>
      <c r="B42" s="15">
        <f>B12+B21+B31+B41</f>
        <v>101</v>
      </c>
      <c r="C42" s="15">
        <f>C12+C21+C31+C41</f>
        <v>12</v>
      </c>
      <c r="D42" s="15">
        <f>D12+D21+D31+D41</f>
        <v>692</v>
      </c>
      <c r="E42" s="14">
        <f>E12+E21+E31+E41</f>
        <v>288</v>
      </c>
      <c r="F42" s="13">
        <f>F12+F21+F31+F41</f>
        <v>132</v>
      </c>
      <c r="G42" s="13">
        <f>G12+G21+G31+G41</f>
        <v>272</v>
      </c>
      <c r="H42" s="13">
        <f>H12+H21+H31+H41</f>
        <v>0</v>
      </c>
      <c r="I42" s="12"/>
      <c r="J42" s="67"/>
    </row>
    <row r="43" spans="1:11" s="65" customFormat="1" ht="16.5">
      <c r="A43" s="66" t="s">
        <v>53</v>
      </c>
      <c r="B43" s="63"/>
      <c r="C43" s="62"/>
      <c r="D43" s="9"/>
      <c r="E43" s="8">
        <f>(E42/D42)*100</f>
        <v>41.618497109826592</v>
      </c>
      <c r="F43" s="7">
        <f>(F42/D42)*100</f>
        <v>19.075144508670519</v>
      </c>
      <c r="G43" s="6">
        <f>(G42/D42)*100</f>
        <v>39.306358381502889</v>
      </c>
      <c r="H43" s="6">
        <f>(H42/D42)*100</f>
        <v>0</v>
      </c>
      <c r="I43" s="5"/>
      <c r="J43" s="5"/>
    </row>
    <row r="44" spans="1:11" s="60" customFormat="1" ht="16.5">
      <c r="A44" s="64"/>
      <c r="B44" s="63"/>
      <c r="C44" s="62"/>
      <c r="D44" s="9"/>
      <c r="E44" s="61"/>
      <c r="F44" s="61"/>
      <c r="G44" s="61"/>
      <c r="H44" s="61"/>
      <c r="I44" s="5"/>
      <c r="J44" s="5"/>
      <c r="K44" s="23"/>
    </row>
    <row r="45" spans="1:11" ht="15">
      <c r="A45" s="59"/>
      <c r="B45" s="58"/>
      <c r="C45" s="57"/>
      <c r="D45" s="57"/>
      <c r="E45" s="57"/>
      <c r="F45" s="56"/>
      <c r="G45" s="55"/>
      <c r="H45" s="54"/>
      <c r="I45" s="53"/>
      <c r="J45" s="53"/>
      <c r="K45" s="23"/>
    </row>
    <row r="46" spans="1:11" ht="15">
      <c r="A46" s="59"/>
      <c r="B46" s="58"/>
      <c r="C46" s="57"/>
      <c r="D46" s="57"/>
      <c r="E46" s="57"/>
      <c r="F46" s="56"/>
      <c r="G46" s="55"/>
      <c r="H46" s="54"/>
      <c r="I46" s="53"/>
      <c r="J46" s="53"/>
      <c r="K46" s="23"/>
    </row>
    <row r="47" spans="1:11" ht="15">
      <c r="A47" s="59"/>
      <c r="B47" s="58"/>
      <c r="C47" s="57"/>
      <c r="D47" s="57"/>
      <c r="E47" s="57"/>
      <c r="F47" s="56"/>
      <c r="G47" s="55"/>
      <c r="H47" s="54"/>
      <c r="I47" s="53"/>
      <c r="J47" s="53"/>
      <c r="K47" s="23"/>
    </row>
    <row r="48" spans="1:11" ht="15">
      <c r="A48" s="59"/>
      <c r="B48" s="58"/>
      <c r="C48" s="57"/>
      <c r="D48" s="57"/>
      <c r="E48" s="57"/>
      <c r="F48" s="56"/>
      <c r="G48" s="55"/>
      <c r="H48" s="54"/>
      <c r="I48" s="53"/>
      <c r="J48" s="53"/>
      <c r="K48" s="23"/>
    </row>
    <row r="49" spans="1:11" ht="15">
      <c r="A49" s="59"/>
      <c r="B49" s="58"/>
      <c r="C49" s="57"/>
      <c r="D49" s="57"/>
      <c r="E49" s="57"/>
      <c r="F49" s="56"/>
      <c r="G49" s="55"/>
      <c r="H49" s="54"/>
      <c r="I49" s="53"/>
      <c r="J49" s="53"/>
      <c r="K49" s="23"/>
    </row>
    <row r="50" spans="1:11" ht="15">
      <c r="A50" s="59"/>
      <c r="B50" s="58"/>
      <c r="C50" s="57"/>
      <c r="D50" s="57"/>
      <c r="E50" s="57"/>
      <c r="F50" s="56"/>
      <c r="G50" s="55"/>
      <c r="H50" s="54"/>
      <c r="I50" s="53"/>
      <c r="J50" s="53"/>
      <c r="K50" s="23"/>
    </row>
    <row r="51" spans="1:11" ht="15">
      <c r="A51" s="59"/>
      <c r="B51" s="58"/>
      <c r="C51" s="57"/>
      <c r="D51" s="57"/>
      <c r="E51" s="57"/>
      <c r="F51" s="56"/>
      <c r="G51" s="55"/>
      <c r="H51" s="54"/>
      <c r="I51" s="53"/>
      <c r="J51" s="53"/>
      <c r="K51" s="23"/>
    </row>
    <row r="52" spans="1:11" ht="15">
      <c r="A52" s="59"/>
      <c r="B52" s="58"/>
      <c r="C52" s="57"/>
      <c r="D52" s="57"/>
      <c r="E52" s="57"/>
      <c r="F52" s="56"/>
      <c r="G52" s="55"/>
      <c r="H52" s="54"/>
      <c r="I52" s="53"/>
      <c r="J52" s="53"/>
      <c r="K52" s="23"/>
    </row>
    <row r="53" spans="1:11" ht="15">
      <c r="A53" s="59"/>
      <c r="B53" s="58"/>
      <c r="C53" s="57"/>
      <c r="D53" s="57"/>
      <c r="E53" s="57"/>
      <c r="F53" s="56"/>
      <c r="G53" s="55"/>
      <c r="H53" s="54"/>
      <c r="I53" s="53"/>
      <c r="J53" s="53"/>
      <c r="K53" s="23"/>
    </row>
    <row r="54" spans="1:11" ht="15">
      <c r="A54" s="59"/>
      <c r="B54" s="58"/>
      <c r="C54" s="57"/>
      <c r="D54" s="57"/>
      <c r="E54" s="57"/>
      <c r="F54" s="56"/>
      <c r="G54" s="55"/>
      <c r="H54" s="54"/>
      <c r="I54" s="53"/>
      <c r="J54" s="53"/>
      <c r="K54" s="23"/>
    </row>
    <row r="55" spans="1:11" ht="139.5" customHeight="1">
      <c r="A55" s="52" t="s">
        <v>52</v>
      </c>
      <c r="B55" s="51" t="s">
        <v>51</v>
      </c>
      <c r="C55" s="49" t="s">
        <v>50</v>
      </c>
      <c r="D55" s="49" t="s">
        <v>49</v>
      </c>
      <c r="E55" s="48" t="s">
        <v>48</v>
      </c>
      <c r="F55" s="50" t="s">
        <v>47</v>
      </c>
      <c r="G55" s="50" t="s">
        <v>46</v>
      </c>
      <c r="H55" s="49" t="s">
        <v>45</v>
      </c>
      <c r="I55" s="48" t="s">
        <v>44</v>
      </c>
      <c r="J55" s="48" t="s">
        <v>43</v>
      </c>
      <c r="K55" s="23"/>
    </row>
    <row r="56" spans="1:11" ht="16.5" customHeight="1">
      <c r="A56" s="37" t="s">
        <v>42</v>
      </c>
      <c r="B56" s="36"/>
      <c r="C56" s="36"/>
      <c r="D56" s="36"/>
      <c r="E56" s="36"/>
      <c r="F56" s="36"/>
      <c r="G56" s="36"/>
      <c r="H56" s="36"/>
      <c r="I56" s="36"/>
      <c r="J56" s="35"/>
      <c r="K56" s="23"/>
    </row>
    <row r="57" spans="1:11" ht="16.5">
      <c r="A57" s="31" t="s">
        <v>41</v>
      </c>
      <c r="B57" s="32">
        <v>4</v>
      </c>
      <c r="C57" s="29" t="s">
        <v>4</v>
      </c>
      <c r="D57" s="27">
        <v>29</v>
      </c>
      <c r="E57" s="27">
        <v>10</v>
      </c>
      <c r="F57" s="27">
        <v>7</v>
      </c>
      <c r="G57" s="33">
        <v>12</v>
      </c>
      <c r="H57" s="27"/>
      <c r="I57" s="27">
        <f>ROUND(E57/10,0)</f>
        <v>1</v>
      </c>
      <c r="J57" s="26">
        <f>ROUND((F57+G57+H57)/10,0)</f>
        <v>2</v>
      </c>
      <c r="K57" s="23"/>
    </row>
    <row r="58" spans="1:11" ht="16.5">
      <c r="A58" s="44" t="s">
        <v>40</v>
      </c>
      <c r="B58" s="32">
        <v>3</v>
      </c>
      <c r="C58" s="29" t="s">
        <v>6</v>
      </c>
      <c r="D58" s="27">
        <v>25</v>
      </c>
      <c r="E58" s="27">
        <v>18</v>
      </c>
      <c r="F58" s="27">
        <v>3</v>
      </c>
      <c r="G58" s="33">
        <v>4</v>
      </c>
      <c r="H58" s="27"/>
      <c r="I58" s="27">
        <f>ROUND(E58/10,0)</f>
        <v>2</v>
      </c>
      <c r="J58" s="26">
        <f>ROUND((F58+G58+H58)/10,0)</f>
        <v>1</v>
      </c>
      <c r="K58" s="3"/>
    </row>
    <row r="59" spans="1:11" ht="16.5">
      <c r="A59" s="31" t="s">
        <v>39</v>
      </c>
      <c r="B59" s="32">
        <v>3</v>
      </c>
      <c r="C59" s="29" t="s">
        <v>6</v>
      </c>
      <c r="D59" s="27">
        <v>18</v>
      </c>
      <c r="E59" s="27">
        <v>9</v>
      </c>
      <c r="F59" s="27">
        <v>3</v>
      </c>
      <c r="G59" s="27">
        <v>6</v>
      </c>
      <c r="H59" s="27"/>
      <c r="I59" s="27">
        <f>ROUND(E59/10,0)</f>
        <v>1</v>
      </c>
      <c r="J59" s="26">
        <f>ROUND((F59+G59+H59)/10,0)</f>
        <v>1</v>
      </c>
      <c r="K59" s="23"/>
    </row>
    <row r="60" spans="1:11" ht="16.5">
      <c r="A60" s="31" t="s">
        <v>38</v>
      </c>
      <c r="B60" s="32">
        <v>4</v>
      </c>
      <c r="C60" s="29" t="s">
        <v>4</v>
      </c>
      <c r="D60" s="27">
        <v>27</v>
      </c>
      <c r="E60" s="27">
        <v>9</v>
      </c>
      <c r="F60" s="27">
        <v>6</v>
      </c>
      <c r="G60" s="27">
        <v>12</v>
      </c>
      <c r="H60" s="27"/>
      <c r="I60" s="27">
        <f>ROUND(E60/10,0)</f>
        <v>1</v>
      </c>
      <c r="J60" s="26">
        <f>ROUND((F60+G60+H60)/10,0)</f>
        <v>2</v>
      </c>
      <c r="K60" s="23"/>
    </row>
    <row r="61" spans="1:11" ht="16.5">
      <c r="A61" s="31" t="s">
        <v>37</v>
      </c>
      <c r="B61" s="32">
        <v>2</v>
      </c>
      <c r="C61" s="29" t="s">
        <v>6</v>
      </c>
      <c r="D61" s="27">
        <v>20</v>
      </c>
      <c r="E61" s="27">
        <v>10</v>
      </c>
      <c r="F61" s="27">
        <v>4</v>
      </c>
      <c r="G61" s="33">
        <v>6</v>
      </c>
      <c r="H61" s="27"/>
      <c r="I61" s="27">
        <f>ROUND(E61/10,0)</f>
        <v>1</v>
      </c>
      <c r="J61" s="26">
        <f>ROUND((F61+G61+H61)/10,0)</f>
        <v>1</v>
      </c>
      <c r="K61" s="23"/>
    </row>
    <row r="62" spans="1:11" ht="16.5">
      <c r="A62" s="31" t="s">
        <v>36</v>
      </c>
      <c r="B62" s="32">
        <v>4</v>
      </c>
      <c r="C62" s="29" t="s">
        <v>4</v>
      </c>
      <c r="D62" s="27">
        <v>27</v>
      </c>
      <c r="E62" s="27">
        <v>10</v>
      </c>
      <c r="F62" s="27">
        <v>6</v>
      </c>
      <c r="G62" s="33">
        <v>11</v>
      </c>
      <c r="H62" s="27"/>
      <c r="I62" s="27">
        <f>ROUND(E62/10,0)</f>
        <v>1</v>
      </c>
      <c r="J62" s="26">
        <f>ROUND((F62+G62+H62)/10,0)</f>
        <v>2</v>
      </c>
      <c r="K62" s="23"/>
    </row>
    <row r="63" spans="1:11" ht="16.5">
      <c r="A63" s="31" t="s">
        <v>35</v>
      </c>
      <c r="B63" s="32">
        <v>3</v>
      </c>
      <c r="C63" s="29" t="s">
        <v>6</v>
      </c>
      <c r="D63" s="27">
        <v>27</v>
      </c>
      <c r="E63" s="27">
        <v>18</v>
      </c>
      <c r="F63" s="27">
        <v>3</v>
      </c>
      <c r="G63" s="33">
        <v>6</v>
      </c>
      <c r="H63" s="27"/>
      <c r="I63" s="27">
        <f>ROUND(E63/10,0)</f>
        <v>2</v>
      </c>
      <c r="J63" s="26">
        <f>ROUND((F63+G63+H63)/10,0)</f>
        <v>1</v>
      </c>
      <c r="K63" s="23"/>
    </row>
    <row r="64" spans="1:11" ht="16.5">
      <c r="A64" s="31" t="s">
        <v>34</v>
      </c>
      <c r="B64" s="30">
        <v>2</v>
      </c>
      <c r="C64" s="27" t="s">
        <v>6</v>
      </c>
      <c r="D64" s="27">
        <v>18</v>
      </c>
      <c r="E64" s="27">
        <v>6</v>
      </c>
      <c r="F64" s="27">
        <v>4</v>
      </c>
      <c r="G64" s="33">
        <v>8</v>
      </c>
      <c r="H64" s="27"/>
      <c r="I64" s="46">
        <f>ROUND(E64/10,1)</f>
        <v>0.6</v>
      </c>
      <c r="J64" s="26">
        <f>ROUND((F64+G64+H64)/10,0)</f>
        <v>1</v>
      </c>
      <c r="K64" s="47"/>
    </row>
    <row r="65" spans="1:12" ht="16.5">
      <c r="A65" s="31" t="s">
        <v>33</v>
      </c>
      <c r="B65" s="30">
        <v>2</v>
      </c>
      <c r="C65" s="29" t="s">
        <v>6</v>
      </c>
      <c r="D65" s="27">
        <v>18</v>
      </c>
      <c r="E65" s="27">
        <v>6</v>
      </c>
      <c r="F65" s="27">
        <v>4</v>
      </c>
      <c r="G65" s="33">
        <v>8</v>
      </c>
      <c r="H65" s="27"/>
      <c r="I65" s="46">
        <f>ROUND(E65/10,1)</f>
        <v>0.6</v>
      </c>
      <c r="J65" s="26">
        <f>ROUND((F65+G65+H65)/10,0)</f>
        <v>1</v>
      </c>
      <c r="K65" s="23"/>
    </row>
    <row r="66" spans="1:12" ht="16.5">
      <c r="A66" s="25" t="s">
        <v>3</v>
      </c>
      <c r="B66" s="20">
        <f>SUM(B57:B65)</f>
        <v>27</v>
      </c>
      <c r="C66" s="24">
        <f>COUNTIF(C57:C65,"e")</f>
        <v>3</v>
      </c>
      <c r="D66" s="20">
        <f>SUM(D57:D65)</f>
        <v>209</v>
      </c>
      <c r="E66" s="20">
        <f>SUM(E57:E65)</f>
        <v>96</v>
      </c>
      <c r="F66" s="20">
        <f>SUM(F57:F65)</f>
        <v>40</v>
      </c>
      <c r="G66" s="20">
        <f>SUM(G57:G65)</f>
        <v>73</v>
      </c>
      <c r="H66" s="20">
        <f>SUM(H57:H65)</f>
        <v>0</v>
      </c>
      <c r="I66" s="6">
        <f>SUM(I57:I65)</f>
        <v>10.199999999999999</v>
      </c>
      <c r="J66" s="20">
        <f>SUM(J57:J65)</f>
        <v>12</v>
      </c>
      <c r="K66" s="23"/>
    </row>
    <row r="67" spans="1:12" ht="16.5">
      <c r="A67" s="37" t="s">
        <v>32</v>
      </c>
      <c r="B67" s="36"/>
      <c r="C67" s="36"/>
      <c r="D67" s="36"/>
      <c r="E67" s="36"/>
      <c r="F67" s="36"/>
      <c r="G67" s="36"/>
      <c r="H67" s="36"/>
      <c r="I67" s="36"/>
      <c r="J67" s="35"/>
      <c r="K67" s="23"/>
    </row>
    <row r="68" spans="1:12" ht="16.5">
      <c r="A68" s="31" t="s">
        <v>31</v>
      </c>
      <c r="B68" s="30">
        <v>4</v>
      </c>
      <c r="C68" s="29" t="s">
        <v>4</v>
      </c>
      <c r="D68" s="27">
        <v>27</v>
      </c>
      <c r="E68" s="27">
        <v>14</v>
      </c>
      <c r="F68" s="27">
        <v>5</v>
      </c>
      <c r="G68" s="33">
        <v>8</v>
      </c>
      <c r="H68" s="27"/>
      <c r="I68" s="27">
        <f>ROUND(E68/9,0)</f>
        <v>2</v>
      </c>
      <c r="J68" s="26">
        <f>ROUND((F68+G68+H68)/9,0)</f>
        <v>1</v>
      </c>
      <c r="K68" s="23"/>
    </row>
    <row r="69" spans="1:12" ht="16.5">
      <c r="A69" s="31" t="s">
        <v>30</v>
      </c>
      <c r="B69" s="45">
        <v>4</v>
      </c>
      <c r="C69" s="29" t="s">
        <v>4</v>
      </c>
      <c r="D69" s="27">
        <v>27</v>
      </c>
      <c r="E69" s="27">
        <v>14</v>
      </c>
      <c r="F69" s="27">
        <v>5</v>
      </c>
      <c r="G69" s="33">
        <v>8</v>
      </c>
      <c r="I69" s="27">
        <f>ROUND(E69/9,0)</f>
        <v>2</v>
      </c>
      <c r="J69" s="26">
        <f>ROUND((F69+G69+H69)/9,0)</f>
        <v>1</v>
      </c>
    </row>
    <row r="70" spans="1:12" ht="16.5">
      <c r="A70" s="31" t="s">
        <v>29</v>
      </c>
      <c r="B70" s="30">
        <v>2</v>
      </c>
      <c r="C70" s="29" t="s">
        <v>6</v>
      </c>
      <c r="D70" s="27">
        <v>18</v>
      </c>
      <c r="E70" s="27">
        <v>6</v>
      </c>
      <c r="F70" s="27">
        <v>4</v>
      </c>
      <c r="G70" s="33">
        <v>8</v>
      </c>
      <c r="H70" s="27"/>
      <c r="I70" s="27">
        <f>ROUND(E70/9,0)</f>
        <v>1</v>
      </c>
      <c r="J70" s="26">
        <f>ROUND((F70+G70+H70)/9,0)</f>
        <v>1</v>
      </c>
      <c r="K70" s="23"/>
    </row>
    <row r="71" spans="1:12" s="40" customFormat="1" ht="16.5" customHeight="1">
      <c r="A71" s="44" t="s">
        <v>28</v>
      </c>
      <c r="B71" s="43">
        <v>3</v>
      </c>
      <c r="C71" s="42" t="s">
        <v>6</v>
      </c>
      <c r="D71" s="41">
        <v>27</v>
      </c>
      <c r="E71" s="27">
        <v>9</v>
      </c>
      <c r="F71" s="27">
        <v>6</v>
      </c>
      <c r="G71" s="33">
        <v>12</v>
      </c>
      <c r="H71" s="41"/>
      <c r="I71" s="27">
        <f>ROUND(E71/9,0)</f>
        <v>1</v>
      </c>
      <c r="J71" s="26">
        <f>ROUND((F71+G71+H71)/9,0)</f>
        <v>2</v>
      </c>
      <c r="K71" s="18"/>
    </row>
    <row r="72" spans="1:12" ht="16.5">
      <c r="A72" s="31" t="s">
        <v>27</v>
      </c>
      <c r="B72" s="30">
        <v>4</v>
      </c>
      <c r="C72" s="29" t="s">
        <v>6</v>
      </c>
      <c r="D72" s="27">
        <v>27</v>
      </c>
      <c r="E72" s="27">
        <v>9</v>
      </c>
      <c r="F72" s="27">
        <v>6</v>
      </c>
      <c r="G72" s="33">
        <v>12</v>
      </c>
      <c r="H72" s="27"/>
      <c r="I72" s="27">
        <f>ROUND(E72/9,0)</f>
        <v>1</v>
      </c>
      <c r="J72" s="26">
        <f>ROUND((F72+G72+H72)/9,0)</f>
        <v>2</v>
      </c>
      <c r="K72" s="18"/>
    </row>
    <row r="73" spans="1:12" ht="16.5">
      <c r="A73" s="38" t="s">
        <v>26</v>
      </c>
      <c r="B73" s="30">
        <v>4</v>
      </c>
      <c r="C73" s="29" t="s">
        <v>4</v>
      </c>
      <c r="D73" s="27">
        <v>27</v>
      </c>
      <c r="E73" s="27">
        <v>14</v>
      </c>
      <c r="F73" s="27">
        <v>5</v>
      </c>
      <c r="G73" s="33">
        <v>8</v>
      </c>
      <c r="H73" s="27"/>
      <c r="I73" s="27">
        <f>ROUND(E73/9,0)</f>
        <v>2</v>
      </c>
      <c r="J73" s="26">
        <f>ROUND((F73+G73+H73)/9,0)</f>
        <v>1</v>
      </c>
      <c r="K73" s="23"/>
    </row>
    <row r="74" spans="1:12" ht="16.5">
      <c r="A74" s="31" t="s">
        <v>25</v>
      </c>
      <c r="B74" s="30">
        <v>4</v>
      </c>
      <c r="C74" s="29" t="s">
        <v>6</v>
      </c>
      <c r="D74" s="27">
        <v>27</v>
      </c>
      <c r="E74" s="27">
        <v>9</v>
      </c>
      <c r="F74" s="27">
        <v>6</v>
      </c>
      <c r="G74" s="33">
        <v>12</v>
      </c>
      <c r="H74" s="27"/>
      <c r="I74" s="27">
        <f>ROUND(E74/9,0)</f>
        <v>1</v>
      </c>
      <c r="J74" s="26">
        <f>ROUND((F74+G74+H74)/9,0)</f>
        <v>2</v>
      </c>
      <c r="K74" s="18"/>
    </row>
    <row r="75" spans="1:12" ht="16.5">
      <c r="A75" s="31" t="s">
        <v>24</v>
      </c>
      <c r="B75" s="30">
        <v>6</v>
      </c>
      <c r="C75" s="29" t="s">
        <v>4</v>
      </c>
      <c r="D75" s="27"/>
      <c r="E75" s="27"/>
      <c r="F75" s="27"/>
      <c r="G75" s="33"/>
      <c r="H75" s="27"/>
      <c r="I75" s="27">
        <f>ROUND(E75/9,0)</f>
        <v>0</v>
      </c>
      <c r="J75" s="26">
        <f>ROUND((F75+G75+H75)/9,0)</f>
        <v>0</v>
      </c>
      <c r="K75" s="39"/>
    </row>
    <row r="76" spans="1:12" ht="16.5">
      <c r="A76" s="25" t="s">
        <v>3</v>
      </c>
      <c r="B76" s="20">
        <f>SUM(B68:B75)</f>
        <v>31</v>
      </c>
      <c r="C76" s="24">
        <f>COUNTIF(C68:C75,"e")</f>
        <v>4</v>
      </c>
      <c r="D76" s="20">
        <f>SUM(D68:D75)</f>
        <v>180</v>
      </c>
      <c r="E76" s="20">
        <f>SUM(E68:E75)</f>
        <v>75</v>
      </c>
      <c r="F76" s="20">
        <f>SUM(F68:F75)</f>
        <v>37</v>
      </c>
      <c r="G76" s="20">
        <f>SUM(G68:G75)</f>
        <v>68</v>
      </c>
      <c r="H76" s="20">
        <f>SUM(H68:H75)</f>
        <v>0</v>
      </c>
      <c r="I76" s="20">
        <f>SUM(I68:I75)</f>
        <v>10</v>
      </c>
      <c r="J76" s="20">
        <f>SUM(J68:J75)</f>
        <v>10</v>
      </c>
      <c r="K76" s="23"/>
    </row>
    <row r="77" spans="1:12" ht="16.5">
      <c r="A77" s="37" t="s">
        <v>23</v>
      </c>
      <c r="B77" s="36"/>
      <c r="C77" s="36"/>
      <c r="D77" s="36"/>
      <c r="E77" s="36"/>
      <c r="F77" s="36"/>
      <c r="G77" s="36"/>
      <c r="H77" s="36"/>
      <c r="I77" s="36"/>
      <c r="J77" s="35"/>
      <c r="K77" s="23"/>
    </row>
    <row r="78" spans="1:12" ht="16.5">
      <c r="A78" s="31" t="s">
        <v>22</v>
      </c>
      <c r="B78" s="30">
        <v>3</v>
      </c>
      <c r="C78" s="29" t="s">
        <v>4</v>
      </c>
      <c r="D78" s="27">
        <v>27</v>
      </c>
      <c r="E78" s="27">
        <v>14</v>
      </c>
      <c r="F78" s="27">
        <v>5</v>
      </c>
      <c r="G78" s="33">
        <v>8</v>
      </c>
      <c r="H78" s="27"/>
      <c r="I78" s="27">
        <f>ROUND(E78/10,0)</f>
        <v>1</v>
      </c>
      <c r="J78" s="26">
        <f>ROUND((F78+G78+H78)/10,0)</f>
        <v>1</v>
      </c>
      <c r="K78" s="3"/>
    </row>
    <row r="79" spans="1:12" ht="16.5">
      <c r="A79" s="38" t="s">
        <v>21</v>
      </c>
      <c r="B79" s="30">
        <v>3</v>
      </c>
      <c r="C79" s="29" t="s">
        <v>6</v>
      </c>
      <c r="D79" s="27">
        <v>22</v>
      </c>
      <c r="E79" s="27">
        <v>8</v>
      </c>
      <c r="F79" s="27">
        <v>5</v>
      </c>
      <c r="G79" s="33">
        <v>9</v>
      </c>
      <c r="H79" s="27"/>
      <c r="I79" s="27">
        <f>ROUND(E79/10,0)</f>
        <v>1</v>
      </c>
      <c r="J79" s="26">
        <f>ROUND((F79+G79+H79)/10,0)</f>
        <v>1</v>
      </c>
      <c r="K79" s="34"/>
    </row>
    <row r="80" spans="1:12" ht="16.5">
      <c r="A80" s="31" t="s">
        <v>20</v>
      </c>
      <c r="B80" s="30">
        <v>3</v>
      </c>
      <c r="C80" s="29" t="s">
        <v>6</v>
      </c>
      <c r="D80" s="27">
        <v>30</v>
      </c>
      <c r="E80" s="27">
        <v>14</v>
      </c>
      <c r="F80" s="27">
        <v>6</v>
      </c>
      <c r="G80" s="33">
        <v>10</v>
      </c>
      <c r="H80" s="27"/>
      <c r="I80" s="27">
        <f>ROUND(E80/10,0)</f>
        <v>1</v>
      </c>
      <c r="J80" s="26">
        <f>ROUND((F80+G80+H80)/10,0)</f>
        <v>2</v>
      </c>
      <c r="K80" s="34"/>
      <c r="L80" s="2"/>
    </row>
    <row r="81" spans="1:11" ht="16.5">
      <c r="A81" s="31" t="s">
        <v>19</v>
      </c>
      <c r="B81" s="30">
        <v>4</v>
      </c>
      <c r="C81" s="29" t="s">
        <v>4</v>
      </c>
      <c r="D81" s="27">
        <v>27</v>
      </c>
      <c r="E81" s="27">
        <v>12</v>
      </c>
      <c r="F81" s="27">
        <v>5</v>
      </c>
      <c r="G81" s="33">
        <v>10</v>
      </c>
      <c r="H81" s="27"/>
      <c r="I81" s="27">
        <f>ROUND(E81/10,0)</f>
        <v>1</v>
      </c>
      <c r="J81" s="26">
        <f>ROUND((F81+G81+H81)/10,0)</f>
        <v>2</v>
      </c>
      <c r="K81" s="3"/>
    </row>
    <row r="82" spans="1:11" ht="16.5">
      <c r="A82" s="31" t="s">
        <v>18</v>
      </c>
      <c r="B82" s="30">
        <v>3</v>
      </c>
      <c r="C82" s="29" t="s">
        <v>6</v>
      </c>
      <c r="D82" s="27">
        <v>27</v>
      </c>
      <c r="E82" s="27">
        <v>10</v>
      </c>
      <c r="F82" s="27">
        <v>6</v>
      </c>
      <c r="G82" s="33">
        <v>11</v>
      </c>
      <c r="H82" s="27"/>
      <c r="I82" s="27">
        <f>ROUND(E82/10,0)</f>
        <v>1</v>
      </c>
      <c r="J82" s="26">
        <f>ROUND((F82+G82+H82)/10,0)</f>
        <v>2</v>
      </c>
      <c r="K82" s="18"/>
    </row>
    <row r="83" spans="1:11" ht="16.5">
      <c r="A83" s="31" t="s">
        <v>17</v>
      </c>
      <c r="B83" s="30">
        <v>4</v>
      </c>
      <c r="C83" s="29" t="s">
        <v>4</v>
      </c>
      <c r="D83" s="27">
        <v>27</v>
      </c>
      <c r="E83" s="27">
        <v>10</v>
      </c>
      <c r="F83" s="27">
        <v>6</v>
      </c>
      <c r="G83" s="33">
        <v>11</v>
      </c>
      <c r="H83" s="27"/>
      <c r="I83" s="27">
        <f>ROUND(E83/10,0)</f>
        <v>1</v>
      </c>
      <c r="J83" s="26">
        <f>ROUND((F83+G83+H83)/10,0)</f>
        <v>2</v>
      </c>
      <c r="K83" s="18"/>
    </row>
    <row r="84" spans="1:11" ht="16.5">
      <c r="A84" s="31" t="s">
        <v>16</v>
      </c>
      <c r="B84" s="30">
        <v>2</v>
      </c>
      <c r="C84" s="29" t="s">
        <v>6</v>
      </c>
      <c r="D84" s="27">
        <v>28</v>
      </c>
      <c r="E84" s="27">
        <v>10</v>
      </c>
      <c r="F84" s="27">
        <v>6</v>
      </c>
      <c r="G84" s="33">
        <v>12</v>
      </c>
      <c r="H84" s="27"/>
      <c r="I84" s="27">
        <f>ROUND(E84/10,0)</f>
        <v>1</v>
      </c>
      <c r="J84" s="26">
        <f>ROUND((F84+G84+H84)/10,0)</f>
        <v>2</v>
      </c>
      <c r="K84" s="18"/>
    </row>
    <row r="85" spans="1:11" ht="16.5">
      <c r="A85" s="31" t="s">
        <v>15</v>
      </c>
      <c r="B85" s="32">
        <v>1</v>
      </c>
      <c r="C85" s="29" t="s">
        <v>6</v>
      </c>
      <c r="D85" s="27">
        <v>9</v>
      </c>
      <c r="E85" s="27"/>
      <c r="F85" s="27"/>
      <c r="G85" s="33">
        <v>9</v>
      </c>
      <c r="H85" s="28"/>
      <c r="I85" s="27">
        <f>ROUND(E85/10,0)</f>
        <v>0</v>
      </c>
      <c r="J85" s="26">
        <f>ROUND((F85+G85+H85)/10,0)</f>
        <v>1</v>
      </c>
      <c r="K85" s="3"/>
    </row>
    <row r="86" spans="1:11" ht="16.5">
      <c r="A86" s="25" t="s">
        <v>3</v>
      </c>
      <c r="B86" s="20">
        <f>SUM(B78:B85)</f>
        <v>23</v>
      </c>
      <c r="C86" s="24">
        <f>COUNTIF(C78:C85,"e")</f>
        <v>3</v>
      </c>
      <c r="D86" s="20">
        <f>SUM(D78:D85)</f>
        <v>197</v>
      </c>
      <c r="E86" s="20">
        <f>SUM(E78:E85)</f>
        <v>78</v>
      </c>
      <c r="F86" s="20">
        <f>SUM(F78:F85)</f>
        <v>39</v>
      </c>
      <c r="G86" s="20">
        <f>SUM(G78:G85)</f>
        <v>80</v>
      </c>
      <c r="H86" s="20">
        <f>SUM(H78:H85)</f>
        <v>0</v>
      </c>
      <c r="I86" s="20">
        <f>SUM(I78:I85)</f>
        <v>7</v>
      </c>
      <c r="J86" s="20">
        <f>SUM(J78:J85)</f>
        <v>13</v>
      </c>
      <c r="K86" s="23"/>
    </row>
    <row r="87" spans="1:11" ht="16.5">
      <c r="A87" s="37" t="s">
        <v>14</v>
      </c>
      <c r="B87" s="36"/>
      <c r="C87" s="36"/>
      <c r="D87" s="36"/>
      <c r="E87" s="36"/>
      <c r="F87" s="36"/>
      <c r="G87" s="36"/>
      <c r="H87" s="36"/>
      <c r="I87" s="36"/>
      <c r="J87" s="35"/>
      <c r="K87" s="23"/>
    </row>
    <row r="88" spans="1:11" s="18" customFormat="1" ht="16.5">
      <c r="A88" s="31" t="s">
        <v>13</v>
      </c>
      <c r="B88" s="30">
        <v>3</v>
      </c>
      <c r="C88" s="29" t="s">
        <v>6</v>
      </c>
      <c r="D88" s="27">
        <v>27</v>
      </c>
      <c r="E88" s="27">
        <v>9</v>
      </c>
      <c r="F88" s="27">
        <v>6</v>
      </c>
      <c r="G88" s="33">
        <v>12</v>
      </c>
      <c r="H88" s="27"/>
      <c r="I88" s="27">
        <f>ROUND(E88/8,0)</f>
        <v>1</v>
      </c>
      <c r="J88" s="26">
        <f>ROUND((F88+G88+H88)/8,0)</f>
        <v>2</v>
      </c>
    </row>
    <row r="89" spans="1:11" s="18" customFormat="1" ht="16.5">
      <c r="A89" s="31" t="s">
        <v>12</v>
      </c>
      <c r="B89" s="30">
        <v>3</v>
      </c>
      <c r="C89" s="29" t="s">
        <v>6</v>
      </c>
      <c r="D89" s="27">
        <v>15</v>
      </c>
      <c r="E89" s="27">
        <v>7</v>
      </c>
      <c r="F89" s="27">
        <v>3</v>
      </c>
      <c r="G89" s="33">
        <v>5</v>
      </c>
      <c r="H89" s="27"/>
      <c r="I89" s="27">
        <f>ROUND(E89/8,0)</f>
        <v>1</v>
      </c>
      <c r="J89" s="26">
        <f>ROUND((F89+G89+H89)/8,0)</f>
        <v>1</v>
      </c>
      <c r="K89" s="34"/>
    </row>
    <row r="90" spans="1:11" s="18" customFormat="1" ht="16.5">
      <c r="A90" s="31" t="s">
        <v>11</v>
      </c>
      <c r="B90" s="30">
        <v>2</v>
      </c>
      <c r="C90" s="29" t="s">
        <v>6</v>
      </c>
      <c r="D90" s="27">
        <v>20</v>
      </c>
      <c r="E90" s="27">
        <v>7</v>
      </c>
      <c r="F90" s="27">
        <v>5</v>
      </c>
      <c r="G90" s="33">
        <v>8</v>
      </c>
      <c r="H90" s="27"/>
      <c r="I90" s="27">
        <f>ROUND(E90/8,0)</f>
        <v>1</v>
      </c>
      <c r="J90" s="26">
        <f>ROUND((F90+G90+H90)/8,0)</f>
        <v>2</v>
      </c>
    </row>
    <row r="91" spans="1:11" ht="16.5">
      <c r="A91" s="31" t="s">
        <v>10</v>
      </c>
      <c r="B91" s="30">
        <v>4</v>
      </c>
      <c r="C91" s="29" t="s">
        <v>4</v>
      </c>
      <c r="D91" s="27">
        <v>28</v>
      </c>
      <c r="E91" s="27">
        <v>10</v>
      </c>
      <c r="F91" s="27">
        <v>6</v>
      </c>
      <c r="G91" s="33">
        <v>12</v>
      </c>
      <c r="H91" s="27"/>
      <c r="I91" s="27">
        <f>ROUND(E91/8,0)</f>
        <v>1</v>
      </c>
      <c r="J91" s="26">
        <f>ROUND((F91+G91+H91)/8,0)</f>
        <v>2</v>
      </c>
      <c r="K91" s="3"/>
    </row>
    <row r="92" spans="1:11" ht="16.5">
      <c r="A92" s="31" t="s">
        <v>9</v>
      </c>
      <c r="B92" s="30">
        <v>3</v>
      </c>
      <c r="C92" s="29" t="s">
        <v>6</v>
      </c>
      <c r="D92" s="27">
        <v>27</v>
      </c>
      <c r="E92" s="27">
        <v>9</v>
      </c>
      <c r="F92" s="27">
        <v>6</v>
      </c>
      <c r="G92" s="33">
        <v>12</v>
      </c>
      <c r="H92" s="27"/>
      <c r="I92" s="27">
        <f>ROUND(E92/8,0)</f>
        <v>1</v>
      </c>
      <c r="J92" s="26">
        <f>ROUND((F92+G92+H92)/8,0)</f>
        <v>2</v>
      </c>
      <c r="K92" s="18"/>
    </row>
    <row r="93" spans="1:11" ht="16.5">
      <c r="A93" s="31" t="s">
        <v>8</v>
      </c>
      <c r="B93" s="30">
        <v>3</v>
      </c>
      <c r="C93" s="29" t="s">
        <v>6</v>
      </c>
      <c r="D93" s="27">
        <v>27</v>
      </c>
      <c r="E93" s="27">
        <v>9</v>
      </c>
      <c r="F93" s="27">
        <v>6</v>
      </c>
      <c r="G93" s="33">
        <v>12</v>
      </c>
      <c r="H93" s="27"/>
      <c r="I93" s="27">
        <f>ROUND(E93/8,0)</f>
        <v>1</v>
      </c>
      <c r="J93" s="26">
        <f>ROUND((F93+G93+H93)/8,0)</f>
        <v>2</v>
      </c>
      <c r="K93" s="18"/>
    </row>
    <row r="94" spans="1:11" ht="16.5">
      <c r="A94" s="31" t="s">
        <v>7</v>
      </c>
      <c r="B94" s="32">
        <v>2</v>
      </c>
      <c r="C94" s="29" t="s">
        <v>6</v>
      </c>
      <c r="D94" s="27">
        <v>18</v>
      </c>
      <c r="E94" s="27"/>
      <c r="F94" s="27"/>
      <c r="G94" s="27">
        <v>18</v>
      </c>
      <c r="H94" s="28"/>
      <c r="I94" s="27">
        <f>ROUND(E94/8,0)</f>
        <v>0</v>
      </c>
      <c r="J94" s="26">
        <f>ROUND((F94+G94+H94)/8,0)</f>
        <v>2</v>
      </c>
      <c r="K94" s="3"/>
    </row>
    <row r="95" spans="1:11" ht="16.5">
      <c r="A95" s="31" t="s">
        <v>5</v>
      </c>
      <c r="B95" s="30">
        <v>8</v>
      </c>
      <c r="C95" s="29" t="s">
        <v>4</v>
      </c>
      <c r="D95" s="27"/>
      <c r="E95" s="27"/>
      <c r="F95" s="27"/>
      <c r="G95" s="27"/>
      <c r="H95" s="28"/>
      <c r="I95" s="27">
        <f>ROUND(E95/8,0)</f>
        <v>0</v>
      </c>
      <c r="J95" s="26">
        <f>ROUND((F95+G95+H95)/8,0)</f>
        <v>0</v>
      </c>
      <c r="K95" s="3"/>
    </row>
    <row r="96" spans="1:11" s="18" customFormat="1" ht="16.5">
      <c r="A96" s="25" t="s">
        <v>3</v>
      </c>
      <c r="B96" s="20">
        <f>SUM(B88:B95)</f>
        <v>28</v>
      </c>
      <c r="C96" s="24">
        <f>COUNTIF(C88:C95,"e")</f>
        <v>2</v>
      </c>
      <c r="D96" s="20">
        <f>SUM(D88:D95)</f>
        <v>162</v>
      </c>
      <c r="E96" s="20">
        <f>SUM(E88:E95)</f>
        <v>51</v>
      </c>
      <c r="F96" s="20">
        <f>SUM(F88:F95)</f>
        <v>32</v>
      </c>
      <c r="G96" s="20">
        <f>SUM(G88:G95)</f>
        <v>79</v>
      </c>
      <c r="H96" s="20">
        <f>SUM(H88:H95)</f>
        <v>0</v>
      </c>
      <c r="I96" s="20">
        <f>SUM(I88:I95)</f>
        <v>6</v>
      </c>
      <c r="J96" s="20">
        <f>SUM(J88:J95)</f>
        <v>13</v>
      </c>
      <c r="K96" s="23"/>
    </row>
    <row r="97" spans="1:11" s="18" customFormat="1" ht="16.5">
      <c r="A97" s="22" t="s">
        <v>2</v>
      </c>
      <c r="B97" s="20">
        <f>B66+B76+B86+B96</f>
        <v>109</v>
      </c>
      <c r="C97" s="21">
        <f>C66+C76+C86+C96</f>
        <v>12</v>
      </c>
      <c r="D97" s="21">
        <f>D66+D76+D86+D96</f>
        <v>748</v>
      </c>
      <c r="E97" s="20">
        <f>E66+E76+E86+E96</f>
        <v>300</v>
      </c>
      <c r="F97" s="20">
        <f>F66+F76+F86+F96</f>
        <v>148</v>
      </c>
      <c r="G97" s="20">
        <f>G66+G76+G86+G96</f>
        <v>300</v>
      </c>
      <c r="H97" s="20">
        <f>H66+H76+H86+H96</f>
        <v>0</v>
      </c>
      <c r="I97" s="9"/>
      <c r="J97" s="19"/>
      <c r="K97" s="3"/>
    </row>
    <row r="98" spans="1:11" ht="16.5">
      <c r="A98" s="17" t="s">
        <v>1</v>
      </c>
      <c r="B98" s="16">
        <f>B42+B97</f>
        <v>210</v>
      </c>
      <c r="C98" s="15">
        <f>C42+C97</f>
        <v>24</v>
      </c>
      <c r="D98" s="15">
        <f>D42+D97</f>
        <v>1440</v>
      </c>
      <c r="E98" s="14">
        <f>E42+E97</f>
        <v>588</v>
      </c>
      <c r="F98" s="13">
        <f>F42+F97</f>
        <v>280</v>
      </c>
      <c r="G98" s="13">
        <f>G42+G97</f>
        <v>572</v>
      </c>
      <c r="H98" s="13">
        <f>H42+H97</f>
        <v>0</v>
      </c>
      <c r="I98" s="12"/>
      <c r="J98" s="12"/>
      <c r="K98" s="3"/>
    </row>
    <row r="99" spans="1:11" ht="16.5">
      <c r="A99" s="11" t="s">
        <v>0</v>
      </c>
      <c r="B99" s="10"/>
      <c r="C99" s="9"/>
      <c r="D99" s="9"/>
      <c r="E99" s="8">
        <f>(E98/D98)*100</f>
        <v>40.833333333333336</v>
      </c>
      <c r="F99" s="7">
        <f>(F98/D98)*100</f>
        <v>19.444444444444446</v>
      </c>
      <c r="G99" s="6">
        <f>(G98/D98)*100</f>
        <v>39.722222222222221</v>
      </c>
      <c r="H99" s="6">
        <f>(H98/D98)*100</f>
        <v>0</v>
      </c>
      <c r="I99" s="5"/>
      <c r="J99" s="4"/>
      <c r="K99" s="3"/>
    </row>
    <row r="100" spans="1:11">
      <c r="D100" s="2"/>
    </row>
    <row r="101" spans="1:11" ht="11.25" customHeight="1"/>
  </sheetData>
  <mergeCells count="7">
    <mergeCell ref="A87:J87"/>
    <mergeCell ref="A77:J77"/>
    <mergeCell ref="A1:J1"/>
    <mergeCell ref="A2:J2"/>
    <mergeCell ref="A56:J56"/>
    <mergeCell ref="A67:J67"/>
    <mergeCell ref="A4:J4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OZEiE I st. niest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P175</dc:creator>
  <cp:lastModifiedBy>P175</cp:lastModifiedBy>
  <dcterms:created xsi:type="dcterms:W3CDTF">2019-05-22T09:00:08Z</dcterms:created>
  <dcterms:modified xsi:type="dcterms:W3CDTF">2019-05-22T09:00:21Z</dcterms:modified>
</cp:coreProperties>
</file>