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ławek\Desktop\ZIPI plany korekta 1.3\I rok 2018-2019\"/>
    </mc:Choice>
  </mc:AlternateContent>
  <bookViews>
    <workbookView xWindow="0" yWindow="0" windowWidth="20490" windowHeight="8040"/>
  </bookViews>
  <sheets>
    <sheet name="semestr I-VII" sheetId="1" r:id="rId1"/>
    <sheet name="Przedmioty humanis. do wyboru" sheetId="2" r:id="rId2"/>
  </sheets>
  <calcPr calcId="152511"/>
</workbook>
</file>

<file path=xl/calcChain.xml><?xml version="1.0" encoding="utf-8"?>
<calcChain xmlns="http://schemas.openxmlformats.org/spreadsheetml/2006/main">
  <c r="C51" i="1" l="1"/>
  <c r="H90" i="1" l="1"/>
  <c r="J29" i="1"/>
  <c r="J30" i="1"/>
  <c r="J31" i="1"/>
  <c r="J32" i="1"/>
  <c r="J33" i="1"/>
  <c r="J34" i="1"/>
  <c r="J35" i="1"/>
  <c r="J36" i="1"/>
  <c r="J37" i="1"/>
  <c r="J38" i="1"/>
  <c r="J28" i="1"/>
  <c r="D23" i="1" l="1"/>
  <c r="D41" i="1"/>
  <c r="D5" i="1"/>
  <c r="I29" i="1"/>
  <c r="D29" i="1"/>
  <c r="C69" i="1" l="1"/>
  <c r="C50" i="1"/>
  <c r="J68" i="1"/>
  <c r="I68" i="1"/>
  <c r="D68" i="1"/>
  <c r="J42" i="1"/>
  <c r="I42" i="1"/>
  <c r="D42" i="1"/>
  <c r="D60" i="1"/>
  <c r="I60" i="1"/>
  <c r="J60" i="1"/>
  <c r="E13" i="2"/>
  <c r="E14" i="2"/>
  <c r="E15" i="2"/>
  <c r="E16" i="2"/>
  <c r="E12" i="2"/>
  <c r="K6" i="2"/>
  <c r="J6" i="2"/>
  <c r="K5" i="2"/>
  <c r="J5" i="2"/>
  <c r="K9" i="2"/>
  <c r="J9" i="2"/>
  <c r="K8" i="2"/>
  <c r="J8" i="2"/>
  <c r="K12" i="2"/>
  <c r="K13" i="2"/>
  <c r="K14" i="2"/>
  <c r="K15" i="2"/>
  <c r="K16" i="2"/>
  <c r="K11" i="2"/>
  <c r="J12" i="2"/>
  <c r="J13" i="2"/>
  <c r="J14" i="2"/>
  <c r="J15" i="2"/>
  <c r="J16" i="2"/>
  <c r="J11" i="2"/>
  <c r="E11" i="2"/>
  <c r="H50" i="1"/>
  <c r="H15" i="1"/>
  <c r="H26" i="1"/>
  <c r="H39" i="1"/>
  <c r="D43" i="1"/>
  <c r="I79" i="1"/>
  <c r="J79" i="1"/>
  <c r="I77" i="1"/>
  <c r="J77" i="1"/>
  <c r="I78" i="1"/>
  <c r="J78" i="1"/>
  <c r="D34" i="1"/>
  <c r="D77" i="1"/>
  <c r="D78" i="1"/>
  <c r="D79" i="1"/>
  <c r="I43" i="1"/>
  <c r="J43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J6" i="1"/>
  <c r="J7" i="1"/>
  <c r="J8" i="1"/>
  <c r="I83" i="1"/>
  <c r="J83" i="1"/>
  <c r="I84" i="1"/>
  <c r="J84" i="1"/>
  <c r="I85" i="1"/>
  <c r="J85" i="1"/>
  <c r="I86" i="1"/>
  <c r="J86" i="1"/>
  <c r="I87" i="1"/>
  <c r="J87" i="1"/>
  <c r="I88" i="1"/>
  <c r="J88" i="1"/>
  <c r="J82" i="1"/>
  <c r="I82" i="1"/>
  <c r="I72" i="1"/>
  <c r="J72" i="1"/>
  <c r="I73" i="1"/>
  <c r="J73" i="1"/>
  <c r="I74" i="1"/>
  <c r="J74" i="1"/>
  <c r="I75" i="1"/>
  <c r="J75" i="1"/>
  <c r="I76" i="1"/>
  <c r="J76" i="1"/>
  <c r="J71" i="1"/>
  <c r="I71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30" i="1"/>
  <c r="I31" i="1"/>
  <c r="I32" i="1"/>
  <c r="I44" i="1"/>
  <c r="J44" i="1"/>
  <c r="I28" i="1"/>
  <c r="I33" i="1"/>
  <c r="I45" i="1"/>
  <c r="J45" i="1"/>
  <c r="I46" i="1"/>
  <c r="J46" i="1"/>
  <c r="I47" i="1"/>
  <c r="J47" i="1"/>
  <c r="I48" i="1"/>
  <c r="J48" i="1"/>
  <c r="I49" i="1"/>
  <c r="J49" i="1"/>
  <c r="J41" i="1"/>
  <c r="I41" i="1"/>
  <c r="J17" i="1"/>
  <c r="I17" i="1"/>
  <c r="J9" i="1"/>
  <c r="J10" i="1"/>
  <c r="J11" i="1"/>
  <c r="J12" i="1"/>
  <c r="J13" i="1"/>
  <c r="I14" i="1"/>
  <c r="J14" i="1"/>
  <c r="D83" i="1"/>
  <c r="D84" i="1"/>
  <c r="D85" i="1"/>
  <c r="D86" i="1"/>
  <c r="D73" i="1"/>
  <c r="D74" i="1"/>
  <c r="D75" i="1"/>
  <c r="B15" i="1"/>
  <c r="E69" i="1"/>
  <c r="E90" i="1" s="1"/>
  <c r="F69" i="1"/>
  <c r="G69" i="1"/>
  <c r="H69" i="1"/>
  <c r="B69" i="1"/>
  <c r="D67" i="1"/>
  <c r="E50" i="1"/>
  <c r="F50" i="1"/>
  <c r="G50" i="1"/>
  <c r="B50" i="1"/>
  <c r="F39" i="1"/>
  <c r="G39" i="1"/>
  <c r="B39" i="1"/>
  <c r="F26" i="1"/>
  <c r="G26" i="1"/>
  <c r="B26" i="1"/>
  <c r="G15" i="1"/>
  <c r="E80" i="1"/>
  <c r="F80" i="1"/>
  <c r="G80" i="1"/>
  <c r="D33" i="1"/>
  <c r="D45" i="1"/>
  <c r="D46" i="1"/>
  <c r="D47" i="1"/>
  <c r="D48" i="1"/>
  <c r="D49" i="1"/>
  <c r="D28" i="1"/>
  <c r="D30" i="1"/>
  <c r="D31" i="1"/>
  <c r="D32" i="1"/>
  <c r="D44" i="1"/>
  <c r="D17" i="1"/>
  <c r="D18" i="1"/>
  <c r="D19" i="1"/>
  <c r="D25" i="1"/>
  <c r="D14" i="1"/>
  <c r="F89" i="1"/>
  <c r="D71" i="1"/>
  <c r="D76" i="1"/>
  <c r="D61" i="1"/>
  <c r="D62" i="1"/>
  <c r="D63" i="1"/>
  <c r="D64" i="1"/>
  <c r="D72" i="1"/>
  <c r="D65" i="1"/>
  <c r="D66" i="1"/>
  <c r="D82" i="1"/>
  <c r="D87" i="1"/>
  <c r="C80" i="1"/>
  <c r="C89" i="1"/>
  <c r="C39" i="1"/>
  <c r="C26" i="1"/>
  <c r="C15" i="1"/>
  <c r="B80" i="1"/>
  <c r="H80" i="1"/>
  <c r="B89" i="1"/>
  <c r="E89" i="1"/>
  <c r="G89" i="1"/>
  <c r="H89" i="1"/>
  <c r="D7" i="1"/>
  <c r="D10" i="1"/>
  <c r="D12" i="1"/>
  <c r="I7" i="1"/>
  <c r="D13" i="1"/>
  <c r="D6" i="1"/>
  <c r="D11" i="1"/>
  <c r="F15" i="1"/>
  <c r="I10" i="1"/>
  <c r="I12" i="1"/>
  <c r="I9" i="1"/>
  <c r="D9" i="1"/>
  <c r="I8" i="1"/>
  <c r="D8" i="1"/>
  <c r="I11" i="1"/>
  <c r="I6" i="1"/>
  <c r="E15" i="1"/>
  <c r="I13" i="1"/>
  <c r="D24" i="1"/>
  <c r="D21" i="1"/>
  <c r="D22" i="1"/>
  <c r="D20" i="1"/>
  <c r="E26" i="1"/>
  <c r="D36" i="1"/>
  <c r="I37" i="1"/>
  <c r="I36" i="1"/>
  <c r="I38" i="1"/>
  <c r="D38" i="1"/>
  <c r="I35" i="1"/>
  <c r="D35" i="1"/>
  <c r="I34" i="1"/>
  <c r="E39" i="1"/>
  <c r="D89" i="1" l="1"/>
  <c r="D80" i="1"/>
  <c r="J50" i="1"/>
  <c r="J89" i="1"/>
  <c r="I39" i="1"/>
  <c r="B90" i="1"/>
  <c r="B91" i="1"/>
  <c r="I80" i="1"/>
  <c r="I89" i="1"/>
  <c r="I50" i="1"/>
  <c r="H51" i="1"/>
  <c r="D69" i="1"/>
  <c r="C90" i="1"/>
  <c r="J80" i="1"/>
  <c r="G90" i="1"/>
  <c r="I69" i="1"/>
  <c r="F90" i="1"/>
  <c r="J39" i="1"/>
  <c r="J69" i="1"/>
  <c r="E91" i="1"/>
  <c r="D39" i="1"/>
  <c r="B51" i="1"/>
  <c r="J26" i="1"/>
  <c r="D50" i="1"/>
  <c r="G91" i="1"/>
  <c r="I26" i="1"/>
  <c r="H91" i="1"/>
  <c r="D26" i="1"/>
  <c r="I15" i="1"/>
  <c r="D15" i="1"/>
  <c r="J15" i="1"/>
  <c r="E51" i="1"/>
  <c r="G51" i="1"/>
  <c r="C91" i="1"/>
  <c r="F51" i="1"/>
  <c r="F91" i="1"/>
  <c r="D90" i="1" l="1"/>
  <c r="D51" i="1"/>
  <c r="E52" i="1" s="1"/>
  <c r="D91" i="1"/>
  <c r="F92" i="1" s="1"/>
  <c r="G92" i="1" l="1"/>
  <c r="E92" i="1"/>
  <c r="H92" i="1"/>
  <c r="F52" i="1"/>
  <c r="H52" i="1"/>
  <c r="G52" i="1"/>
</calcChain>
</file>

<file path=xl/sharedStrings.xml><?xml version="1.0" encoding="utf-8"?>
<sst xmlns="http://schemas.openxmlformats.org/spreadsheetml/2006/main" count="200" uniqueCount="104">
  <si>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</si>
  <si>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</si>
  <si>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</si>
  <si>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</si>
  <si>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</si>
  <si>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</si>
  <si>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</si>
  <si>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</si>
  <si>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</si>
  <si>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</si>
  <si>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>e</t>
  </si>
  <si>
    <t>z</t>
  </si>
  <si>
    <t xml:space="preserve">Σ   </t>
  </si>
  <si>
    <t>Ogółem godzin w semestrach 1 - 4</t>
  </si>
  <si>
    <t>Udział procentowy [%]</t>
  </si>
  <si>
    <t>Udział procentowy w całości godzin</t>
  </si>
  <si>
    <t>WYDZIAŁ INŻYNIERII PRODUKCJI</t>
  </si>
  <si>
    <t xml:space="preserve">SEMESTR I </t>
  </si>
  <si>
    <t>SEMESTR II</t>
  </si>
  <si>
    <t>SEMESTR III</t>
  </si>
  <si>
    <t>SEMESTR IV</t>
  </si>
  <si>
    <t>SEMESTR V</t>
  </si>
  <si>
    <t>SEMESTR VI</t>
  </si>
  <si>
    <t>SEMESTR VII</t>
  </si>
  <si>
    <t>Praca dyplomowa i egzamin dyplomowy</t>
  </si>
  <si>
    <t>Ogółem godzin w semestrach 5-7</t>
  </si>
  <si>
    <t>Ogółem godzin w semestrach 1-7</t>
  </si>
  <si>
    <t>Zarządzanie jakością i bezpieczeństwem</t>
  </si>
  <si>
    <t xml:space="preserve">Termodynamiczne procesy cieplne </t>
  </si>
  <si>
    <t>Towaroznawstwo środków produkcji rolniczej</t>
  </si>
  <si>
    <t>Systemy gospodarki paliwowo-smarowej</t>
  </si>
  <si>
    <t>Teoria i konstrukcja maszyn rolniczych</t>
  </si>
  <si>
    <t>Zarządzanie zasobami ludzkimi</t>
  </si>
  <si>
    <t>Właściwości surowców roślinnych</t>
  </si>
  <si>
    <t>Systemy informacji przestrzennej</t>
  </si>
  <si>
    <t>Pakiety oprogramowania użytkowego</t>
  </si>
  <si>
    <t>Organizacja produkcji roślinnej</t>
  </si>
  <si>
    <t>Systemy doradztwa w produkcji rolniczej</t>
  </si>
  <si>
    <t>Systemy sterowania w napędach hydrostatycznych</t>
  </si>
  <si>
    <t>Gospodarka energetyczna</t>
  </si>
  <si>
    <t>Organizacja prac ogrodniczych i usług komunalnych</t>
  </si>
  <si>
    <t>Użytkowanie maszyn rolniczych</t>
  </si>
  <si>
    <t>Organizacja produkcji zwierzęcej</t>
  </si>
  <si>
    <t>Ekotechniczne podstawy produkcji</t>
  </si>
  <si>
    <t>Praktyka zawodowa - 4 tygodnie</t>
  </si>
  <si>
    <t>Odnawialne źródła energii</t>
  </si>
  <si>
    <t>Ekonomika i zarządzanie produkcją rolniczą</t>
  </si>
  <si>
    <t>Zarządzanie transportem i dostawami</t>
  </si>
  <si>
    <t>Budownictwo i prawo budowlane</t>
  </si>
  <si>
    <t>Zarządzanie energią</t>
  </si>
  <si>
    <t>Elektrotechnika i prawo energetyczne</t>
  </si>
  <si>
    <t>Chemia</t>
  </si>
  <si>
    <t>Makroekonomia</t>
  </si>
  <si>
    <t>Technologia informacyjna</t>
  </si>
  <si>
    <t>Zarządzanie</t>
  </si>
  <si>
    <t>Prawo gospodarcze</t>
  </si>
  <si>
    <t>Mikroekonomia</t>
  </si>
  <si>
    <t>Nauka o materiałach</t>
  </si>
  <si>
    <t>Finanse i rachunkowość</t>
  </si>
  <si>
    <t>Rachunek kosztów dla inżynierów</t>
  </si>
  <si>
    <t>Badania operacyjne</t>
  </si>
  <si>
    <t>Logistyka w przedsiębiorstwie</t>
  </si>
  <si>
    <t>Marketing</t>
  </si>
  <si>
    <t>Ekologia i zarządzanie środowiskowe</t>
  </si>
  <si>
    <t>Automatyzacja i robotyzacja procesów produkcyjnych</t>
  </si>
  <si>
    <t xml:space="preserve">Zarządzanie produkcją i usługami </t>
  </si>
  <si>
    <t>Metrologia</t>
  </si>
  <si>
    <t xml:space="preserve">Ergonomia i bezpieczeństwo pracy oraz ochrona własności intelektualnej </t>
  </si>
  <si>
    <t>Metodologia studiów</t>
  </si>
  <si>
    <t>Procesy produkcyjne 1</t>
  </si>
  <si>
    <t>Procesy produkcyjne 2</t>
  </si>
  <si>
    <t>Projektowanie inżynierskie i grafika inżynierska 1</t>
  </si>
  <si>
    <t>Projektowanie inżynierskie i grafika inżynierska 2</t>
  </si>
  <si>
    <t>Wychowanie fizyczne 1</t>
  </si>
  <si>
    <t>Wychowanie fizyczne 2</t>
  </si>
  <si>
    <t>Matematyka 1</t>
  </si>
  <si>
    <t>Matematyka 2</t>
  </si>
  <si>
    <t>Seminarium dyplomowe 2</t>
  </si>
  <si>
    <t>Seminarium dyplomowe 1</t>
  </si>
  <si>
    <t>Statystyka matematyczna</t>
  </si>
  <si>
    <t xml:space="preserve">Informatyka i komputerowe wspomaganie prac inżynierskich </t>
  </si>
  <si>
    <t>Statystyczne sterowanie procesem</t>
  </si>
  <si>
    <t>Historia techniki</t>
  </si>
  <si>
    <t>Wiedza o nauce</t>
  </si>
  <si>
    <t>Historia przemysłu spożywczego</t>
  </si>
  <si>
    <t>Historia winiarstwa i browarnictwa</t>
  </si>
  <si>
    <t>Dziedzictwo kulturowe Lubelszczyzny</t>
  </si>
  <si>
    <t>Filozofia żywienia</t>
  </si>
  <si>
    <t xml:space="preserve">SEMESTR III - Blok przedmiotów humanistycznych do przedmiotu: Przedmiot humanistyczny 3 </t>
  </si>
  <si>
    <t xml:space="preserve">SEMESTR I - Blok przedmiotów humanistycznych do przedmiotu: Przedmiot humanistyczny 1 </t>
  </si>
  <si>
    <t>Etyka</t>
  </si>
  <si>
    <t>Socjologia</t>
  </si>
  <si>
    <t>Komunikacja społeczna</t>
  </si>
  <si>
    <t>Sztuka negocjacji</t>
  </si>
  <si>
    <t xml:space="preserve">Przedmiot humanistyczny 2 </t>
  </si>
  <si>
    <t>Przedmiot humanistyczny 3</t>
  </si>
  <si>
    <t>Język obcy 1</t>
  </si>
  <si>
    <t>Język obcy 2</t>
  </si>
  <si>
    <t>Język obcy 3</t>
  </si>
  <si>
    <t xml:space="preserve">SEMESTR II - Blok przedmiotów humanistycznych do przedmiotu: Przedmiot humanistyczny 2 </t>
  </si>
  <si>
    <t>Fizyka</t>
  </si>
  <si>
    <t>Przedmiot humanistyczny 1</t>
  </si>
  <si>
    <t>Kierunek zarządzanie i inżynieria produkcji, specjalność inżynieria zarządzania produkcją i usługami.                                              Studia stacjonarne pierwszego stopnia.
 Zatwierdzony uchwałą Rady Wydziału dn., 12.07.2018 r. Obowiązuje studentów ropoczynajacych studia od I roku studiów                 w roku akademickim 2018/2019</t>
  </si>
  <si>
    <t>Kierunek zarządzanie i inżynieria produkcji, specjalność inżynieria zarządzania produkcją i usługami. Studia stacjonarne pierwszego stopnia.
 Zatwierdzony uchwałą Rady Wydziału dn., 12.07.2018 r. Obowiązuje studentów ropoczynajacych studia od I roku studiów                               w roku akademickim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</si>
</sst>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9" x14ac:knownFonts="1">
    <font>
      <sz val="10"/>
      <name val="Arial"/>
      <family val="2"/>
      <charset val="238"/>
    </font>
    <font>
      <sz val="11"/>
      <color indexed="8"/>
      <name val="Calibri"/>
      <family val="2"/>
    </font>
    <font>
      <sz val="9"/>
      <name val="Arial"/>
      <family val="2"/>
      <charset val="238"/>
    </font>
    <font>
      <sz val="10"/>
      <color indexed="12"/>
      <name val="Arial"/>
      <family val="2"/>
      <charset val="238"/>
    </font>
    <font>
      <b/>
      <sz val="9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indexed="8"/>
      <name val="Arial Narrow"/>
      <family val="2"/>
      <charset val="238"/>
    </font>
    <font>
      <b/>
      <sz val="9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b/>
      <sz val="10"/>
      <name val="Arial CE"/>
      <family val="2"/>
      <charset val="238"/>
    </font>
    <font>
      <b/>
      <sz val="9"/>
      <name val="Arial"/>
      <family val="2"/>
      <charset val="238"/>
    </font>
    <font>
      <sz val="9"/>
      <color indexed="12"/>
      <name val="Arial Narrow"/>
      <family val="2"/>
      <charset val="238"/>
    </font>
    <font>
      <b/>
      <sz val="9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color indexed="12"/>
      <name val="Arial"/>
      <family val="2"/>
      <charset val="238"/>
    </font>
    <font>
      <b/>
      <sz val="10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b/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10"/>
      <name val="Arial Narrow"/>
      <family val="2"/>
      <charset val="238"/>
    </font>
    <font>
      <sz val="10"/>
      <color indexed="12"/>
      <name val="Arial Narrow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6">
    <xf numFmtId="0" fontId="0" fillId="0" borderId="0"/>
    <xf numFmtId="0" fontId="1" fillId="0" borderId="0"/>
    <xf numFmtId="0" fontId="23" fillId="0" borderId="0"/>
    <xf numFmtId="0" fontId="23" fillId="0" borderId="0"/>
    <xf numFmtId="0" fontId="24" fillId="0" borderId="0"/>
    <xf numFmtId="164" fontId="1" fillId="0" borderId="0"/>
  </cellStyleXfs>
  <cellXfs count="170">
    <xf numFmtId="0" fontId="0" fillId="0" borderId="0" xfId="0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23" fillId="0" borderId="0" xfId="2"/>
    <xf numFmtId="0" fontId="2" fillId="0" borderId="0" xfId="2" applyFont="1" applyBorder="1" applyAlignment="1">
      <alignment horizontal="center"/>
    </xf>
    <xf numFmtId="0" fontId="4" fillId="0" borderId="0" xfId="2" applyFont="1"/>
    <xf numFmtId="0" fontId="4" fillId="0" borderId="0" xfId="2" applyFont="1" applyFill="1"/>
    <xf numFmtId="0" fontId="7" fillId="0" borderId="0" xfId="2" applyFont="1" applyFill="1"/>
    <xf numFmtId="0" fontId="8" fillId="0" borderId="0" xfId="2" applyFont="1" applyFill="1"/>
    <xf numFmtId="0" fontId="11" fillId="0" borderId="0" xfId="2" applyFont="1" applyFill="1"/>
    <xf numFmtId="1" fontId="12" fillId="0" borderId="0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0" fillId="0" borderId="0" xfId="2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17" fillId="0" borderId="0" xfId="2" applyFont="1" applyBorder="1" applyAlignment="1"/>
    <xf numFmtId="1" fontId="18" fillId="0" borderId="0" xfId="2" applyNumberFormat="1" applyFont="1" applyFill="1" applyBorder="1" applyAlignment="1">
      <alignment horizontal="center"/>
    </xf>
    <xf numFmtId="1" fontId="15" fillId="0" borderId="0" xfId="2" applyNumberFormat="1" applyFont="1" applyFill="1" applyBorder="1" applyAlignment="1">
      <alignment horizontal="center"/>
    </xf>
    <xf numFmtId="1" fontId="19" fillId="0" borderId="0" xfId="2" applyNumberFormat="1" applyFont="1" applyFill="1" applyBorder="1" applyAlignment="1">
      <alignment horizontal="center"/>
    </xf>
    <xf numFmtId="9" fontId="20" fillId="0" borderId="0" xfId="2" applyNumberFormat="1" applyFont="1" applyFill="1" applyBorder="1" applyAlignment="1">
      <alignment horizontal="center"/>
    </xf>
    <xf numFmtId="1" fontId="20" fillId="0" borderId="0" xfId="2" applyNumberFormat="1" applyFont="1" applyFill="1" applyBorder="1" applyAlignment="1">
      <alignment horizontal="center"/>
    </xf>
    <xf numFmtId="165" fontId="18" fillId="0" borderId="0" xfId="2" applyNumberFormat="1" applyFont="1" applyFill="1" applyBorder="1" applyAlignment="1">
      <alignment horizontal="center"/>
    </xf>
    <xf numFmtId="0" fontId="21" fillId="0" borderId="0" xfId="2" applyFont="1" applyBorder="1" applyAlignment="1">
      <alignment horizontal="center"/>
    </xf>
    <xf numFmtId="0" fontId="2" fillId="0" borderId="0" xfId="2" applyFont="1" applyFill="1"/>
    <xf numFmtId="0" fontId="17" fillId="0" borderId="0" xfId="2" applyFont="1" applyBorder="1" applyAlignment="1">
      <alignment horizontal="right"/>
    </xf>
    <xf numFmtId="0" fontId="17" fillId="0" borderId="0" xfId="2" applyFont="1" applyFill="1"/>
    <xf numFmtId="0" fontId="6" fillId="0" borderId="0" xfId="2" applyFont="1"/>
    <xf numFmtId="1" fontId="3" fillId="0" borderId="0" xfId="2" applyNumberFormat="1" applyFont="1"/>
    <xf numFmtId="1" fontId="14" fillId="0" borderId="0" xfId="2" applyNumberFormat="1" applyFont="1" applyFill="1"/>
    <xf numFmtId="1" fontId="10" fillId="0" borderId="0" xfId="2" applyNumberFormat="1" applyFont="1" applyFill="1" applyBorder="1" applyAlignment="1">
      <alignment horizontal="center" vertical="center"/>
    </xf>
    <xf numFmtId="1" fontId="6" fillId="0" borderId="2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1" fontId="10" fillId="2" borderId="2" xfId="2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/>
    </xf>
    <xf numFmtId="1" fontId="9" fillId="2" borderId="2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left" vertical="center"/>
    </xf>
    <xf numFmtId="1" fontId="9" fillId="2" borderId="3" xfId="2" applyNumberFormat="1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2" xfId="0" applyFont="1" applyBorder="1"/>
    <xf numFmtId="1" fontId="6" fillId="0" borderId="2" xfId="0" applyNumberFormat="1" applyFont="1" applyFill="1" applyBorder="1" applyAlignment="1">
      <alignment horizontal="center"/>
    </xf>
    <xf numFmtId="0" fontId="5" fillId="0" borderId="2" xfId="2" applyNumberFormat="1" applyFont="1" applyFill="1" applyBorder="1" applyAlignment="1">
      <alignment horizontal="center" vertical="center"/>
    </xf>
    <xf numFmtId="0" fontId="7" fillId="2" borderId="2" xfId="2" applyFont="1" applyFill="1" applyBorder="1" applyAlignment="1">
      <alignment horizontal="right" vertical="center"/>
    </xf>
    <xf numFmtId="1" fontId="9" fillId="2" borderId="2" xfId="2" applyNumberFormat="1" applyFont="1" applyFill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 wrapText="1"/>
    </xf>
    <xf numFmtId="164" fontId="9" fillId="2" borderId="2" xfId="5" applyFont="1" applyFill="1" applyBorder="1" applyAlignment="1" applyProtection="1">
      <alignment horizontal="center" vertical="center" textRotation="90" wrapText="1"/>
    </xf>
    <xf numFmtId="49" fontId="9" fillId="2" borderId="2" xfId="5" applyNumberFormat="1" applyFont="1" applyFill="1" applyBorder="1" applyAlignment="1" applyProtection="1">
      <alignment horizontal="center" vertical="center" textRotation="90" wrapText="1"/>
    </xf>
    <xf numFmtId="0" fontId="9" fillId="2" borderId="2" xfId="2" applyFont="1" applyFill="1" applyBorder="1" applyAlignment="1">
      <alignment horizontal="center" vertical="center"/>
    </xf>
    <xf numFmtId="164" fontId="9" fillId="2" borderId="2" xfId="5" applyFont="1" applyFill="1" applyBorder="1" applyAlignment="1" applyProtection="1">
      <alignment horizontal="center" vertical="center" textRotation="90"/>
    </xf>
    <xf numFmtId="1" fontId="6" fillId="3" borderId="2" xfId="2" applyNumberFormat="1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 wrapText="1"/>
    </xf>
    <xf numFmtId="1" fontId="5" fillId="0" borderId="2" xfId="2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1" fontId="6" fillId="0" borderId="2" xfId="2" applyNumberFormat="1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1" fontId="25" fillId="0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1" fontId="10" fillId="2" borderId="2" xfId="2" applyNumberFormat="1" applyFont="1" applyFill="1" applyBorder="1" applyAlignment="1">
      <alignment horizontal="center" vertical="center" wrapText="1"/>
    </xf>
    <xf numFmtId="1" fontId="6" fillId="3" borderId="2" xfId="2" applyNumberFormat="1" applyFont="1" applyFill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5" fillId="0" borderId="2" xfId="2" applyNumberFormat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right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1" fontId="26" fillId="0" borderId="2" xfId="2" applyNumberFormat="1" applyFont="1" applyFill="1" applyBorder="1" applyAlignment="1">
      <alignment horizontal="center" vertical="center" wrapText="1"/>
    </xf>
    <xf numFmtId="1" fontId="9" fillId="0" borderId="2" xfId="2" applyNumberFormat="1" applyFont="1" applyFill="1" applyBorder="1" applyAlignment="1">
      <alignment horizontal="center" vertical="center" wrapText="1"/>
    </xf>
    <xf numFmtId="1" fontId="9" fillId="2" borderId="3" xfId="2" applyNumberFormat="1" applyFont="1" applyFill="1" applyBorder="1" applyAlignment="1">
      <alignment horizontal="center" vertical="center" wrapText="1"/>
    </xf>
    <xf numFmtId="1" fontId="12" fillId="0" borderId="0" xfId="2" applyNumberFormat="1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4" fillId="3" borderId="0" xfId="2" applyFont="1" applyFill="1"/>
    <xf numFmtId="1" fontId="9" fillId="3" borderId="2" xfId="2" applyNumberFormat="1" applyFont="1" applyFill="1" applyBorder="1" applyAlignment="1">
      <alignment horizontal="center" vertical="center"/>
    </xf>
    <xf numFmtId="1" fontId="9" fillId="3" borderId="1" xfId="2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wrapText="1"/>
    </xf>
    <xf numFmtId="0" fontId="5" fillId="0" borderId="2" xfId="2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6" fillId="0" borderId="2" xfId="4" applyFont="1" applyFill="1" applyBorder="1" applyAlignment="1">
      <alignment horizontal="center"/>
    </xf>
    <xf numFmtId="0" fontId="6" fillId="0" borderId="2" xfId="0" applyFont="1" applyFill="1" applyBorder="1"/>
    <xf numFmtId="0" fontId="6" fillId="0" borderId="2" xfId="4" applyFont="1" applyFill="1" applyBorder="1" applyAlignment="1">
      <alignment horizontal="center" wrapText="1"/>
    </xf>
    <xf numFmtId="164" fontId="9" fillId="2" borderId="8" xfId="5" applyFont="1" applyFill="1" applyBorder="1" applyAlignment="1" applyProtection="1">
      <alignment horizontal="center" vertical="center" textRotation="90"/>
    </xf>
    <xf numFmtId="1" fontId="5" fillId="0" borderId="8" xfId="2" applyNumberFormat="1" applyFont="1" applyFill="1" applyBorder="1" applyAlignment="1">
      <alignment horizontal="center" vertical="center" wrapText="1"/>
    </xf>
    <xf numFmtId="1" fontId="10" fillId="2" borderId="8" xfId="2" applyNumberFormat="1" applyFont="1" applyFill="1" applyBorder="1" applyAlignment="1">
      <alignment horizontal="center" vertical="center" wrapText="1"/>
    </xf>
    <xf numFmtId="1" fontId="5" fillId="0" borderId="8" xfId="2" applyNumberFormat="1" applyFont="1" applyFill="1" applyBorder="1" applyAlignment="1">
      <alignment horizontal="center" vertical="center"/>
    </xf>
    <xf numFmtId="1" fontId="10" fillId="2" borderId="8" xfId="2" applyNumberFormat="1" applyFont="1" applyFill="1" applyBorder="1" applyAlignment="1">
      <alignment horizontal="center" vertical="center"/>
    </xf>
    <xf numFmtId="0" fontId="23" fillId="0" borderId="0" xfId="2" applyBorder="1"/>
    <xf numFmtId="0" fontId="4" fillId="0" borderId="0" xfId="2" applyFont="1" applyBorder="1"/>
    <xf numFmtId="0" fontId="4" fillId="0" borderId="0" xfId="2" applyFont="1" applyFill="1" applyBorder="1"/>
    <xf numFmtId="0" fontId="7" fillId="0" borderId="0" xfId="2" applyFont="1" applyFill="1" applyBorder="1"/>
    <xf numFmtId="0" fontId="8" fillId="0" borderId="0" xfId="2" applyFont="1" applyFill="1" applyBorder="1"/>
    <xf numFmtId="0" fontId="11" fillId="0" borderId="0" xfId="2" applyFont="1" applyFill="1" applyBorder="1"/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/>
    <xf numFmtId="0" fontId="17" fillId="0" borderId="0" xfId="2" applyFont="1" applyFill="1" applyBorder="1"/>
    <xf numFmtId="0" fontId="6" fillId="0" borderId="0" xfId="2" applyFont="1" applyBorder="1"/>
    <xf numFmtId="0" fontId="6" fillId="0" borderId="2" xfId="0" applyFont="1" applyBorder="1" applyAlignment="1">
      <alignment vertical="center" wrapText="1"/>
    </xf>
    <xf numFmtId="0" fontId="9" fillId="0" borderId="2" xfId="4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" fontId="6" fillId="0" borderId="8" xfId="2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wrapText="1"/>
    </xf>
    <xf numFmtId="165" fontId="9" fillId="4" borderId="1" xfId="2" applyNumberFormat="1" applyFont="1" applyFill="1" applyBorder="1" applyAlignment="1">
      <alignment horizontal="center" vertical="center"/>
    </xf>
    <xf numFmtId="165" fontId="9" fillId="4" borderId="17" xfId="2" applyNumberFormat="1" applyFont="1" applyFill="1" applyBorder="1" applyAlignment="1">
      <alignment horizontal="center" vertical="center"/>
    </xf>
    <xf numFmtId="1" fontId="14" fillId="0" borderId="0" xfId="2" applyNumberFormat="1" applyFont="1" applyFill="1" applyBorder="1" applyAlignment="1">
      <alignment vertical="center"/>
    </xf>
    <xf numFmtId="1" fontId="22" fillId="0" borderId="0" xfId="2" applyNumberFormat="1" applyFont="1" applyFill="1" applyBorder="1" applyAlignment="1">
      <alignment horizontal="center" vertical="center"/>
    </xf>
    <xf numFmtId="1" fontId="8" fillId="0" borderId="0" xfId="2" applyNumberFormat="1" applyFont="1" applyFill="1" applyBorder="1" applyAlignment="1">
      <alignment horizontal="center" vertical="center"/>
    </xf>
    <xf numFmtId="1" fontId="9" fillId="2" borderId="18" xfId="2" applyNumberFormat="1" applyFont="1" applyFill="1" applyBorder="1" applyAlignment="1">
      <alignment horizontal="center" vertical="center"/>
    </xf>
    <xf numFmtId="1" fontId="9" fillId="3" borderId="2" xfId="2" applyNumberFormat="1" applyFont="1" applyFill="1" applyBorder="1" applyAlignment="1">
      <alignment horizontal="center"/>
    </xf>
    <xf numFmtId="1" fontId="9" fillId="3" borderId="19" xfId="2" applyNumberFormat="1" applyFont="1" applyFill="1" applyBorder="1" applyAlignment="1">
      <alignment horizontal="center"/>
    </xf>
    <xf numFmtId="165" fontId="9" fillId="4" borderId="2" xfId="2" applyNumberFormat="1" applyFont="1" applyFill="1" applyBorder="1" applyAlignment="1">
      <alignment horizontal="center" vertical="center"/>
    </xf>
    <xf numFmtId="0" fontId="4" fillId="2" borderId="20" xfId="2" applyFont="1" applyFill="1" applyBorder="1" applyAlignment="1">
      <alignment vertical="center"/>
    </xf>
    <xf numFmtId="1" fontId="4" fillId="4" borderId="2" xfId="2" applyNumberFormat="1" applyFont="1" applyFill="1" applyBorder="1" applyAlignment="1">
      <alignment horizontal="left" vertical="center"/>
    </xf>
    <xf numFmtId="165" fontId="9" fillId="4" borderId="1" xfId="2" applyNumberFormat="1" applyFont="1" applyFill="1" applyBorder="1" applyAlignment="1">
      <alignment horizontal="center" vertical="center" wrapText="1"/>
    </xf>
    <xf numFmtId="165" fontId="9" fillId="4" borderId="17" xfId="2" applyNumberFormat="1" applyFont="1" applyFill="1" applyBorder="1" applyAlignment="1">
      <alignment horizontal="center" vertical="center" wrapText="1"/>
    </xf>
    <xf numFmtId="1" fontId="26" fillId="0" borderId="0" xfId="2" applyNumberFormat="1" applyFont="1" applyFill="1" applyBorder="1" applyAlignment="1">
      <alignment vertical="center" wrapText="1"/>
    </xf>
    <xf numFmtId="1" fontId="27" fillId="0" borderId="0" xfId="2" applyNumberFormat="1" applyFont="1" applyFill="1" applyBorder="1" applyAlignment="1">
      <alignment horizontal="center" vertical="center" wrapText="1"/>
    </xf>
    <xf numFmtId="1" fontId="22" fillId="0" borderId="0" xfId="2" applyNumberFormat="1" applyFont="1" applyBorder="1" applyAlignment="1">
      <alignment horizontal="center" vertical="center" wrapText="1"/>
    </xf>
    <xf numFmtId="1" fontId="9" fillId="3" borderId="2" xfId="2" applyNumberFormat="1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vertical="center" wrapText="1"/>
    </xf>
    <xf numFmtId="1" fontId="9" fillId="4" borderId="2" xfId="2" applyNumberFormat="1" applyFont="1" applyFill="1" applyBorder="1" applyAlignment="1">
      <alignment horizontal="left" vertical="center" wrapText="1"/>
    </xf>
    <xf numFmtId="1" fontId="9" fillId="2" borderId="22" xfId="2" applyNumberFormat="1" applyFont="1" applyFill="1" applyBorder="1" applyAlignment="1">
      <alignment horizontal="center" vertical="center" wrapText="1"/>
    </xf>
    <xf numFmtId="165" fontId="9" fillId="4" borderId="2" xfId="2" applyNumberFormat="1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right" vertical="center" wrapText="1"/>
    </xf>
    <xf numFmtId="1" fontId="9" fillId="4" borderId="2" xfId="2" applyNumberFormat="1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horizontal="center" vertical="center" wrapText="1"/>
    </xf>
    <xf numFmtId="1" fontId="10" fillId="4" borderId="2" xfId="2" applyNumberFormat="1" applyFont="1" applyFill="1" applyBorder="1" applyAlignment="1">
      <alignment horizontal="center" vertical="center" wrapText="1"/>
    </xf>
    <xf numFmtId="1" fontId="10" fillId="4" borderId="8" xfId="2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1" fontId="6" fillId="5" borderId="2" xfId="0" applyNumberFormat="1" applyFont="1" applyFill="1" applyBorder="1" applyAlignment="1">
      <alignment horizontal="center" vertical="center" wrapText="1"/>
    </xf>
    <xf numFmtId="0" fontId="6" fillId="5" borderId="2" xfId="2" applyFont="1" applyFill="1" applyBorder="1" applyAlignment="1">
      <alignment horizontal="center" vertical="center" wrapText="1"/>
    </xf>
    <xf numFmtId="1" fontId="5" fillId="5" borderId="2" xfId="2" applyNumberFormat="1" applyFont="1" applyFill="1" applyBorder="1" applyAlignment="1">
      <alignment horizontal="center" vertical="center" wrapText="1"/>
    </xf>
    <xf numFmtId="1" fontId="6" fillId="5" borderId="2" xfId="2" applyNumberFormat="1" applyFont="1" applyFill="1" applyBorder="1" applyAlignment="1">
      <alignment horizontal="center" vertical="center" wrapText="1"/>
    </xf>
    <xf numFmtId="0" fontId="6" fillId="5" borderId="2" xfId="4" applyFont="1" applyFill="1" applyBorder="1" applyAlignment="1">
      <alignment horizontal="center" vertical="center"/>
    </xf>
    <xf numFmtId="0" fontId="28" fillId="5" borderId="2" xfId="4" applyFont="1" applyFill="1" applyBorder="1" applyAlignment="1">
      <alignment horizontal="center" vertical="center"/>
    </xf>
    <xf numFmtId="1" fontId="6" fillId="5" borderId="2" xfId="2" applyNumberFormat="1" applyFont="1" applyFill="1" applyBorder="1" applyAlignment="1">
      <alignment horizontal="center" vertical="center"/>
    </xf>
    <xf numFmtId="0" fontId="9" fillId="4" borderId="4" xfId="2" applyFont="1" applyFill="1" applyBorder="1" applyAlignment="1">
      <alignment horizontal="center" vertical="center"/>
    </xf>
    <xf numFmtId="1" fontId="9" fillId="4" borderId="4" xfId="2" applyNumberFormat="1" applyFont="1" applyFill="1" applyBorder="1" applyAlignment="1">
      <alignment horizontal="center" vertical="center" wrapText="1"/>
    </xf>
    <xf numFmtId="164" fontId="9" fillId="4" borderId="4" xfId="5" applyFont="1" applyFill="1" applyBorder="1" applyAlignment="1" applyProtection="1">
      <alignment horizontal="center" vertical="center" textRotation="90" wrapText="1"/>
    </xf>
    <xf numFmtId="164" fontId="9" fillId="4" borderId="4" xfId="5" applyFont="1" applyFill="1" applyBorder="1" applyAlignment="1" applyProtection="1">
      <alignment horizontal="center" vertical="center" textRotation="90"/>
    </xf>
    <xf numFmtId="49" fontId="9" fillId="4" borderId="4" xfId="5" applyNumberFormat="1" applyFont="1" applyFill="1" applyBorder="1" applyAlignment="1" applyProtection="1">
      <alignment horizontal="center" vertical="center" textRotation="90" wrapText="1"/>
    </xf>
    <xf numFmtId="0" fontId="4" fillId="4" borderId="2" xfId="2" applyFont="1" applyFill="1" applyBorder="1" applyAlignment="1">
      <alignment horizontal="left" vertical="center"/>
    </xf>
    <xf numFmtId="0" fontId="13" fillId="0" borderId="9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3" fillId="0" borderId="11" xfId="2" applyFont="1" applyBorder="1" applyAlignment="1">
      <alignment horizontal="center"/>
    </xf>
    <xf numFmtId="0" fontId="7" fillId="4" borderId="2" xfId="2" applyFont="1" applyFill="1" applyBorder="1" applyAlignment="1">
      <alignment horizontal="left" vertical="center"/>
    </xf>
    <xf numFmtId="0" fontId="7" fillId="3" borderId="2" xfId="2" applyFont="1" applyFill="1" applyBorder="1" applyAlignment="1">
      <alignment horizontal="left" vertical="center"/>
    </xf>
    <xf numFmtId="1" fontId="13" fillId="0" borderId="12" xfId="2" applyNumberFormat="1" applyFont="1" applyBorder="1" applyAlignment="1">
      <alignment horizontal="center" vertical="center" wrapText="1"/>
    </xf>
    <xf numFmtId="1" fontId="13" fillId="0" borderId="0" xfId="2" applyNumberFormat="1" applyFont="1" applyBorder="1" applyAlignment="1">
      <alignment horizontal="center" vertical="center" wrapText="1"/>
    </xf>
    <xf numFmtId="1" fontId="13" fillId="0" borderId="13" xfId="2" applyNumberFormat="1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/>
    </xf>
    <xf numFmtId="0" fontId="9" fillId="4" borderId="2" xfId="2" applyFont="1" applyFill="1" applyBorder="1" applyAlignment="1">
      <alignment horizontal="left" vertical="center" wrapText="1"/>
    </xf>
    <xf numFmtId="0" fontId="10" fillId="3" borderId="8" xfId="2" applyFont="1" applyFill="1" applyBorder="1" applyAlignment="1">
      <alignment horizontal="left" vertical="center" wrapText="1"/>
    </xf>
    <xf numFmtId="0" fontId="10" fillId="3" borderId="5" xfId="2" applyFont="1" applyFill="1" applyBorder="1" applyAlignment="1">
      <alignment horizontal="left" vertical="center" wrapText="1"/>
    </xf>
    <xf numFmtId="0" fontId="10" fillId="3" borderId="6" xfId="2" applyFont="1" applyFill="1" applyBorder="1" applyAlignment="1">
      <alignment horizontal="left" vertical="center" wrapText="1"/>
    </xf>
    <xf numFmtId="0" fontId="10" fillId="4" borderId="8" xfId="2" applyFont="1" applyFill="1" applyBorder="1" applyAlignment="1">
      <alignment horizontal="left" vertical="center" wrapText="1"/>
    </xf>
    <xf numFmtId="0" fontId="10" fillId="4" borderId="5" xfId="2" applyFont="1" applyFill="1" applyBorder="1" applyAlignment="1">
      <alignment horizontal="left" vertical="center" wrapText="1"/>
    </xf>
    <xf numFmtId="0" fontId="10" fillId="4" borderId="6" xfId="2" applyFont="1" applyFill="1" applyBorder="1" applyAlignment="1">
      <alignment horizontal="left" vertical="center" wrapText="1"/>
    </xf>
    <xf numFmtId="0" fontId="13" fillId="0" borderId="7" xfId="2" applyFont="1" applyFill="1" applyBorder="1" applyAlignment="1">
      <alignment horizontal="center" wrapText="1"/>
    </xf>
    <xf numFmtId="1" fontId="13" fillId="0" borderId="14" xfId="2" applyNumberFormat="1" applyFont="1" applyBorder="1" applyAlignment="1">
      <alignment horizontal="center" vertical="center" wrapText="1"/>
    </xf>
    <xf numFmtId="1" fontId="13" fillId="0" borderId="15" xfId="2" applyNumberFormat="1" applyFont="1" applyBorder="1" applyAlignment="1">
      <alignment horizontal="center" vertical="center" wrapText="1"/>
    </xf>
    <xf numFmtId="1" fontId="13" fillId="0" borderId="16" xfId="2" applyNumberFormat="1" applyFont="1" applyBorder="1" applyAlignment="1">
      <alignment horizontal="center" vertical="center" wrapText="1"/>
    </xf>
    <xf numFmtId="0" fontId="9" fillId="4" borderId="8" xfId="2" applyFont="1" applyFill="1" applyBorder="1" applyAlignment="1">
      <alignment horizontal="left" vertical="center"/>
    </xf>
    <xf numFmtId="0" fontId="9" fillId="4" borderId="5" xfId="2" applyFont="1" applyFill="1" applyBorder="1" applyAlignment="1">
      <alignment horizontal="left" vertical="center"/>
    </xf>
    <xf numFmtId="0" fontId="9" fillId="4" borderId="6" xfId="2" applyFont="1" applyFill="1" applyBorder="1" applyAlignment="1">
      <alignment horizontal="left" vertical="center"/>
    </xf>
  </cellXfs>
  <cellStyles count="6">
    <cellStyle name="Excel Built-in Normal" xfId="1"/>
    <cellStyle name="Normalny" xfId="0" builtinId="0"/>
    <cellStyle name="Normalny 2" xfId="2"/>
    <cellStyle name="Normalny 6" xfId="3"/>
    <cellStyle name="Normalny_Arkusz1" xfId="4"/>
    <cellStyle name="Walutowy 2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2"/>
  <sheetViews>
    <sheetView tabSelected="1" topLeftCell="A58" zoomScale="115" zoomScaleNormal="115" workbookViewId="0">
      <selection activeCell="G84" sqref="G84"/>
    </sheetView>
  </sheetViews>
  <sheetFormatPr defaultColWidth="13" defaultRowHeight="12.75" x14ac:dyDescent="0.2"/>
  <cols>
    <col min="1" max="1" width="46" style="1" customWidth="1"/>
    <col min="2" max="2" width="6.28515625" style="26" customWidth="1"/>
    <col min="3" max="7" width="6.28515625" style="2" customWidth="1"/>
    <col min="8" max="8" width="4.85546875" style="2" customWidth="1"/>
    <col min="9" max="9" width="6.28515625" style="2" customWidth="1"/>
    <col min="10" max="10" width="5.85546875" style="4" customWidth="1"/>
    <col min="11" max="11" width="13" style="87"/>
    <col min="12" max="16384" width="13" style="3"/>
  </cols>
  <sheetData>
    <row r="1" spans="1:11" x14ac:dyDescent="0.2">
      <c r="A1" s="147" t="s">
        <v>16</v>
      </c>
      <c r="B1" s="148"/>
      <c r="C1" s="148"/>
      <c r="D1" s="148"/>
      <c r="E1" s="148"/>
      <c r="F1" s="148"/>
      <c r="G1" s="148"/>
      <c r="H1" s="148"/>
      <c r="I1" s="148"/>
      <c r="J1" s="149"/>
    </row>
    <row r="2" spans="1:11" ht="48" customHeight="1" x14ac:dyDescent="0.2">
      <c r="A2" s="152" t="s">
        <v>102</v>
      </c>
      <c r="B2" s="153"/>
      <c r="C2" s="153"/>
      <c r="D2" s="153"/>
      <c r="E2" s="153"/>
      <c r="F2" s="153"/>
      <c r="G2" s="153"/>
      <c r="H2" s="153"/>
      <c r="I2" s="153"/>
      <c r="J2" s="154"/>
    </row>
    <row r="3" spans="1:11" s="5" customFormat="1" ht="98.25" customHeight="1" x14ac:dyDescent="0.25">
      <c r="A3" s="46" t="s">
        <v>0</v>
      </c>
      <c r="B3" s="33" t="s">
        <v>1</v>
      </c>
      <c r="C3" s="47" t="s">
        <v>2</v>
      </c>
      <c r="D3" s="47" t="s">
        <v>3</v>
      </c>
      <c r="E3" s="47" t="s">
        <v>4</v>
      </c>
      <c r="F3" s="48" t="s">
        <v>5</v>
      </c>
      <c r="G3" s="48" t="s">
        <v>6</v>
      </c>
      <c r="H3" s="47" t="s">
        <v>7</v>
      </c>
      <c r="I3" s="82" t="s">
        <v>8</v>
      </c>
      <c r="J3" s="50" t="s">
        <v>9</v>
      </c>
      <c r="K3" s="88"/>
    </row>
    <row r="4" spans="1:11" s="5" customFormat="1" ht="12.75" customHeight="1" x14ac:dyDescent="0.25">
      <c r="A4" s="156" t="s">
        <v>17</v>
      </c>
      <c r="B4" s="156"/>
      <c r="C4" s="156"/>
      <c r="D4" s="156"/>
      <c r="E4" s="156"/>
      <c r="F4" s="156"/>
      <c r="G4" s="156"/>
      <c r="H4" s="156"/>
      <c r="I4" s="156"/>
      <c r="J4" s="156"/>
      <c r="K4" s="88"/>
    </row>
    <row r="5" spans="1:11" s="6" customFormat="1" ht="12.6" customHeight="1" x14ac:dyDescent="0.25">
      <c r="A5" s="97" t="s">
        <v>101</v>
      </c>
      <c r="B5" s="72">
        <v>2</v>
      </c>
      <c r="C5" s="57" t="s">
        <v>11</v>
      </c>
      <c r="D5" s="53">
        <f>SUM(E5:H5)</f>
        <v>30</v>
      </c>
      <c r="E5" s="54">
        <v>30</v>
      </c>
      <c r="F5" s="55"/>
      <c r="G5" s="55"/>
      <c r="H5" s="98"/>
      <c r="I5" s="101"/>
      <c r="J5" s="56"/>
      <c r="K5" s="89"/>
    </row>
    <row r="6" spans="1:11" s="6" customFormat="1" ht="12.6" customHeight="1" x14ac:dyDescent="0.25">
      <c r="A6" s="97" t="s">
        <v>75</v>
      </c>
      <c r="B6" s="72">
        <v>4</v>
      </c>
      <c r="C6" s="52" t="s">
        <v>11</v>
      </c>
      <c r="D6" s="53">
        <f>SUM(E6:H6)</f>
        <v>45</v>
      </c>
      <c r="E6" s="54">
        <v>15</v>
      </c>
      <c r="F6" s="55">
        <v>30</v>
      </c>
      <c r="G6" s="55"/>
      <c r="H6" s="98"/>
      <c r="I6" s="83">
        <f>ROUNDUP(E6/15,0)</f>
        <v>1</v>
      </c>
      <c r="J6" s="56">
        <f>ROUNDUP((F6+G6+H6)/15,0)</f>
        <v>2</v>
      </c>
      <c r="K6" s="89"/>
    </row>
    <row r="7" spans="1:11" s="6" customFormat="1" ht="12.6" customHeight="1" x14ac:dyDescent="0.25">
      <c r="A7" s="97" t="s">
        <v>51</v>
      </c>
      <c r="B7" s="72">
        <v>4</v>
      </c>
      <c r="C7" s="52" t="s">
        <v>11</v>
      </c>
      <c r="D7" s="53">
        <f>SUM(E7:H7)</f>
        <v>45</v>
      </c>
      <c r="E7" s="54">
        <v>15</v>
      </c>
      <c r="F7" s="55">
        <v>10</v>
      </c>
      <c r="G7" s="55">
        <v>20</v>
      </c>
      <c r="H7" s="98"/>
      <c r="I7" s="83">
        <f>ROUNDUP(E7/15,0)</f>
        <v>1</v>
      </c>
      <c r="J7" s="56">
        <f>ROUNDUP((F7+G7+H7)/15,0)</f>
        <v>2</v>
      </c>
      <c r="K7" s="89"/>
    </row>
    <row r="8" spans="1:11" s="6" customFormat="1" ht="12.6" customHeight="1" x14ac:dyDescent="0.25">
      <c r="A8" s="97" t="s">
        <v>100</v>
      </c>
      <c r="B8" s="72">
        <v>5</v>
      </c>
      <c r="C8" s="52" t="s">
        <v>10</v>
      </c>
      <c r="D8" s="53">
        <f>SUM(E8:H8)</f>
        <v>45</v>
      </c>
      <c r="E8" s="54">
        <v>15</v>
      </c>
      <c r="F8" s="55">
        <v>10</v>
      </c>
      <c r="G8" s="55">
        <v>20</v>
      </c>
      <c r="H8" s="98"/>
      <c r="I8" s="83">
        <f>ROUNDUP(E8/15,0)</f>
        <v>1</v>
      </c>
      <c r="J8" s="56">
        <f>ROUNDUP((F8+G8+H8)/15,0)</f>
        <v>2</v>
      </c>
      <c r="K8" s="89"/>
    </row>
    <row r="9" spans="1:11" s="6" customFormat="1" ht="12.6" customHeight="1" x14ac:dyDescent="0.25">
      <c r="A9" s="97" t="s">
        <v>52</v>
      </c>
      <c r="B9" s="72">
        <v>4</v>
      </c>
      <c r="C9" s="52" t="s">
        <v>11</v>
      </c>
      <c r="D9" s="53">
        <f t="shared" ref="D9:D14" si="0">SUM(E9:H9)</f>
        <v>30</v>
      </c>
      <c r="E9" s="54">
        <v>15</v>
      </c>
      <c r="F9" s="55">
        <v>5</v>
      </c>
      <c r="G9" s="55">
        <v>10</v>
      </c>
      <c r="H9" s="98"/>
      <c r="I9" s="83">
        <f t="shared" ref="I9:I14" si="1">ROUNDUP(E9/15,0)</f>
        <v>1</v>
      </c>
      <c r="J9" s="56">
        <f t="shared" ref="J9:J14" si="2">ROUNDUP((F9+G9+H9)/15,0)</f>
        <v>1</v>
      </c>
      <c r="K9" s="89"/>
    </row>
    <row r="10" spans="1:11" s="6" customFormat="1" ht="12.6" customHeight="1" x14ac:dyDescent="0.25">
      <c r="A10" s="97" t="s">
        <v>53</v>
      </c>
      <c r="B10" s="72">
        <v>2</v>
      </c>
      <c r="C10" s="52" t="s">
        <v>11</v>
      </c>
      <c r="D10" s="53">
        <f t="shared" si="0"/>
        <v>30</v>
      </c>
      <c r="E10" s="54">
        <v>15</v>
      </c>
      <c r="F10" s="55"/>
      <c r="G10" s="55">
        <v>15</v>
      </c>
      <c r="H10" s="98"/>
      <c r="I10" s="83">
        <f t="shared" si="1"/>
        <v>1</v>
      </c>
      <c r="J10" s="56">
        <f t="shared" si="2"/>
        <v>1</v>
      </c>
      <c r="K10" s="89"/>
    </row>
    <row r="11" spans="1:11" s="7" customFormat="1" ht="12.6" customHeight="1" x14ac:dyDescent="0.25">
      <c r="A11" s="97" t="s">
        <v>54</v>
      </c>
      <c r="B11" s="72">
        <v>5</v>
      </c>
      <c r="C11" s="52" t="s">
        <v>10</v>
      </c>
      <c r="D11" s="53">
        <f t="shared" si="0"/>
        <v>45</v>
      </c>
      <c r="E11" s="54">
        <v>30</v>
      </c>
      <c r="F11" s="55">
        <v>15</v>
      </c>
      <c r="G11" s="55"/>
      <c r="H11" s="98"/>
      <c r="I11" s="83">
        <f t="shared" si="1"/>
        <v>2</v>
      </c>
      <c r="J11" s="56">
        <f t="shared" si="2"/>
        <v>1</v>
      </c>
      <c r="K11" s="90"/>
    </row>
    <row r="12" spans="1:11" s="6" customFormat="1" ht="12.6" customHeight="1" x14ac:dyDescent="0.25">
      <c r="A12" s="97" t="s">
        <v>94</v>
      </c>
      <c r="B12" s="72">
        <v>2</v>
      </c>
      <c r="C12" s="52" t="s">
        <v>11</v>
      </c>
      <c r="D12" s="53">
        <f t="shared" si="0"/>
        <v>30</v>
      </c>
      <c r="E12" s="54">
        <v>30</v>
      </c>
      <c r="F12" s="55"/>
      <c r="G12" s="55"/>
      <c r="H12" s="98"/>
      <c r="I12" s="83">
        <f t="shared" si="1"/>
        <v>2</v>
      </c>
      <c r="J12" s="56">
        <f t="shared" si="2"/>
        <v>0</v>
      </c>
      <c r="K12" s="89"/>
    </row>
    <row r="13" spans="1:11" s="8" customFormat="1" ht="12.6" customHeight="1" x14ac:dyDescent="0.25">
      <c r="A13" s="97" t="s">
        <v>55</v>
      </c>
      <c r="B13" s="72">
        <v>2</v>
      </c>
      <c r="C13" s="52" t="s">
        <v>11</v>
      </c>
      <c r="D13" s="53">
        <f t="shared" si="0"/>
        <v>30</v>
      </c>
      <c r="E13" s="54">
        <v>30</v>
      </c>
      <c r="F13" s="99"/>
      <c r="G13" s="99"/>
      <c r="H13" s="53"/>
      <c r="I13" s="83">
        <f t="shared" si="1"/>
        <v>2</v>
      </c>
      <c r="J13" s="56">
        <f t="shared" si="2"/>
        <v>0</v>
      </c>
      <c r="K13" s="91"/>
    </row>
    <row r="14" spans="1:11" s="6" customFormat="1" ht="12.6" customHeight="1" x14ac:dyDescent="0.25">
      <c r="A14" s="97" t="s">
        <v>68</v>
      </c>
      <c r="B14" s="72"/>
      <c r="C14" s="57"/>
      <c r="D14" s="53">
        <f t="shared" si="0"/>
        <v>5</v>
      </c>
      <c r="E14" s="54">
        <v>5</v>
      </c>
      <c r="F14" s="54"/>
      <c r="G14" s="54"/>
      <c r="H14" s="58"/>
      <c r="I14" s="83">
        <f t="shared" si="1"/>
        <v>1</v>
      </c>
      <c r="J14" s="56">
        <f t="shared" si="2"/>
        <v>0</v>
      </c>
      <c r="K14" s="89"/>
    </row>
    <row r="15" spans="1:11" s="7" customFormat="1" ht="12.6" customHeight="1" x14ac:dyDescent="0.25">
      <c r="A15" s="64" t="s">
        <v>12</v>
      </c>
      <c r="B15" s="33">
        <f>SUM(B5:B14)</f>
        <v>30</v>
      </c>
      <c r="C15" s="59">
        <f>COUNTIF(C5:C14,"e")</f>
        <v>2</v>
      </c>
      <c r="D15" s="60">
        <f t="shared" ref="D15:J15" si="3">SUM(D5:D14)</f>
        <v>335</v>
      </c>
      <c r="E15" s="60">
        <f t="shared" si="3"/>
        <v>200</v>
      </c>
      <c r="F15" s="60">
        <f t="shared" si="3"/>
        <v>70</v>
      </c>
      <c r="G15" s="60">
        <f t="shared" si="3"/>
        <v>65</v>
      </c>
      <c r="H15" s="60">
        <f t="shared" si="3"/>
        <v>0</v>
      </c>
      <c r="I15" s="84">
        <f t="shared" si="3"/>
        <v>12</v>
      </c>
      <c r="J15" s="61">
        <f t="shared" si="3"/>
        <v>9</v>
      </c>
      <c r="K15" s="90"/>
    </row>
    <row r="16" spans="1:11" s="7" customFormat="1" ht="12.6" customHeight="1" x14ac:dyDescent="0.25">
      <c r="A16" s="160" t="s">
        <v>18</v>
      </c>
      <c r="B16" s="161"/>
      <c r="C16" s="161"/>
      <c r="D16" s="161"/>
      <c r="E16" s="161"/>
      <c r="F16" s="161"/>
      <c r="G16" s="161"/>
      <c r="H16" s="161"/>
      <c r="I16" s="161"/>
      <c r="J16" s="162"/>
      <c r="K16" s="90"/>
    </row>
    <row r="17" spans="1:16" s="7" customFormat="1" ht="12.6" customHeight="1" x14ac:dyDescent="0.25">
      <c r="A17" s="97" t="s">
        <v>96</v>
      </c>
      <c r="B17" s="62">
        <v>2</v>
      </c>
      <c r="C17" s="52" t="s">
        <v>11</v>
      </c>
      <c r="D17" s="53">
        <f t="shared" ref="D17:D24" si="4">SUM(E17:H17)</f>
        <v>30</v>
      </c>
      <c r="E17" s="53"/>
      <c r="F17" s="53"/>
      <c r="G17" s="63">
        <v>30</v>
      </c>
      <c r="H17" s="53"/>
      <c r="I17" s="83">
        <f>ROUNDUP(E17/15,0)</f>
        <v>0</v>
      </c>
      <c r="J17" s="56">
        <f>ROUNDUP((F17+G17+H17)/15,0)</f>
        <v>2</v>
      </c>
      <c r="K17" s="90"/>
    </row>
    <row r="18" spans="1:16" s="7" customFormat="1" ht="12.6" customHeight="1" x14ac:dyDescent="0.25">
      <c r="A18" s="97" t="s">
        <v>73</v>
      </c>
      <c r="B18" s="62"/>
      <c r="C18" s="52" t="s">
        <v>11</v>
      </c>
      <c r="D18" s="53">
        <f t="shared" si="4"/>
        <v>30</v>
      </c>
      <c r="E18" s="54"/>
      <c r="F18" s="55">
        <v>30</v>
      </c>
      <c r="G18" s="55"/>
      <c r="H18" s="53"/>
      <c r="I18" s="83">
        <f t="shared" ref="I18:I25" si="5">ROUNDUP(E18/15,0)</f>
        <v>0</v>
      </c>
      <c r="J18" s="56">
        <f t="shared" ref="J18:J25" si="6">ROUNDUP((F18+G18+H18)/15,0)</f>
        <v>2</v>
      </c>
      <c r="K18" s="90"/>
    </row>
    <row r="19" spans="1:16" s="9" customFormat="1" ht="12.6" customHeight="1" x14ac:dyDescent="0.25">
      <c r="A19" s="97" t="s">
        <v>76</v>
      </c>
      <c r="B19" s="62">
        <v>5</v>
      </c>
      <c r="C19" s="52" t="s">
        <v>10</v>
      </c>
      <c r="D19" s="53">
        <f t="shared" si="4"/>
        <v>45</v>
      </c>
      <c r="E19" s="54">
        <v>15</v>
      </c>
      <c r="F19" s="55">
        <v>30</v>
      </c>
      <c r="G19" s="55"/>
      <c r="H19" s="53"/>
      <c r="I19" s="83">
        <f t="shared" si="5"/>
        <v>1</v>
      </c>
      <c r="J19" s="56">
        <f t="shared" si="6"/>
        <v>2</v>
      </c>
      <c r="K19" s="92"/>
    </row>
    <row r="20" spans="1:16" s="7" customFormat="1" ht="12.6" customHeight="1" x14ac:dyDescent="0.25">
      <c r="A20" s="97" t="s">
        <v>56</v>
      </c>
      <c r="B20" s="72">
        <v>5</v>
      </c>
      <c r="C20" s="57" t="s">
        <v>10</v>
      </c>
      <c r="D20" s="53">
        <f t="shared" si="4"/>
        <v>45</v>
      </c>
      <c r="E20" s="54">
        <v>15</v>
      </c>
      <c r="F20" s="55">
        <v>10</v>
      </c>
      <c r="G20" s="55">
        <v>20</v>
      </c>
      <c r="H20" s="53"/>
      <c r="I20" s="83">
        <f t="shared" si="5"/>
        <v>1</v>
      </c>
      <c r="J20" s="56">
        <f t="shared" si="6"/>
        <v>2</v>
      </c>
      <c r="K20" s="90"/>
    </row>
    <row r="21" spans="1:16" s="6" customFormat="1" ht="12.6" customHeight="1" x14ac:dyDescent="0.25">
      <c r="A21" s="97" t="s">
        <v>57</v>
      </c>
      <c r="B21" s="72">
        <v>5</v>
      </c>
      <c r="C21" s="57" t="s">
        <v>10</v>
      </c>
      <c r="D21" s="53">
        <f t="shared" si="4"/>
        <v>45</v>
      </c>
      <c r="E21" s="54">
        <v>15</v>
      </c>
      <c r="F21" s="55">
        <v>10</v>
      </c>
      <c r="G21" s="55">
        <v>20</v>
      </c>
      <c r="H21" s="53"/>
      <c r="I21" s="83">
        <f t="shared" si="5"/>
        <v>1</v>
      </c>
      <c r="J21" s="56">
        <f t="shared" si="6"/>
        <v>2</v>
      </c>
      <c r="K21" s="89"/>
    </row>
    <row r="22" spans="1:16" s="8" customFormat="1" ht="12.6" customHeight="1" x14ac:dyDescent="0.25">
      <c r="A22" s="97" t="s">
        <v>71</v>
      </c>
      <c r="B22" s="72">
        <v>4</v>
      </c>
      <c r="C22" s="52" t="s">
        <v>11</v>
      </c>
      <c r="D22" s="53">
        <f t="shared" si="4"/>
        <v>45</v>
      </c>
      <c r="E22" s="53">
        <v>15</v>
      </c>
      <c r="F22" s="53">
        <v>10</v>
      </c>
      <c r="G22" s="55">
        <v>20</v>
      </c>
      <c r="H22" s="53"/>
      <c r="I22" s="83">
        <f t="shared" si="5"/>
        <v>1</v>
      </c>
      <c r="J22" s="56">
        <f t="shared" si="6"/>
        <v>2</v>
      </c>
      <c r="K22" s="91"/>
    </row>
    <row r="23" spans="1:16" s="8" customFormat="1" ht="12.6" customHeight="1" x14ac:dyDescent="0.25">
      <c r="A23" s="97" t="s">
        <v>58</v>
      </c>
      <c r="B23" s="72">
        <v>5</v>
      </c>
      <c r="C23" s="52" t="s">
        <v>11</v>
      </c>
      <c r="D23" s="53">
        <f>SUM(E23:H23)</f>
        <v>45</v>
      </c>
      <c r="E23" s="53">
        <v>15</v>
      </c>
      <c r="F23" s="53">
        <v>10</v>
      </c>
      <c r="G23" s="55">
        <v>20</v>
      </c>
      <c r="H23" s="53"/>
      <c r="I23" s="83">
        <f t="shared" si="5"/>
        <v>1</v>
      </c>
      <c r="J23" s="56">
        <f t="shared" si="6"/>
        <v>2</v>
      </c>
      <c r="K23" s="91"/>
    </row>
    <row r="24" spans="1:16" s="8" customFormat="1" ht="12.75" customHeight="1" x14ac:dyDescent="0.25">
      <c r="A24" s="97" t="s">
        <v>80</v>
      </c>
      <c r="B24" s="72">
        <v>4</v>
      </c>
      <c r="C24" s="52" t="s">
        <v>11</v>
      </c>
      <c r="D24" s="53">
        <f t="shared" si="4"/>
        <v>45</v>
      </c>
      <c r="E24" s="53">
        <v>15</v>
      </c>
      <c r="F24" s="53">
        <v>10</v>
      </c>
      <c r="G24" s="55">
        <v>20</v>
      </c>
      <c r="H24" s="53"/>
      <c r="I24" s="83">
        <f t="shared" si="5"/>
        <v>1</v>
      </c>
      <c r="J24" s="56">
        <f t="shared" si="6"/>
        <v>2</v>
      </c>
      <c r="K24" s="91"/>
    </row>
    <row r="25" spans="1:16" s="7" customFormat="1" ht="12.6" customHeight="1" x14ac:dyDescent="0.25">
      <c r="A25" s="100"/>
      <c r="B25" s="62"/>
      <c r="C25" s="52"/>
      <c r="D25" s="53">
        <f>SUM(E25:H25)</f>
        <v>0</v>
      </c>
      <c r="E25" s="53"/>
      <c r="F25" s="53"/>
      <c r="G25" s="53"/>
      <c r="H25" s="53"/>
      <c r="I25" s="83">
        <f t="shared" si="5"/>
        <v>0</v>
      </c>
      <c r="J25" s="56">
        <f t="shared" si="6"/>
        <v>0</v>
      </c>
      <c r="K25" s="90"/>
    </row>
    <row r="26" spans="1:16" s="6" customFormat="1" ht="12.6" customHeight="1" x14ac:dyDescent="0.25">
      <c r="A26" s="64" t="s">
        <v>12</v>
      </c>
      <c r="B26" s="33">
        <f>SUM(B17:B25)</f>
        <v>30</v>
      </c>
      <c r="C26" s="59">
        <f>COUNTIF(C17:C25,"e")</f>
        <v>3</v>
      </c>
      <c r="D26" s="60">
        <f t="shared" ref="D26:J26" si="7">SUM(D17:D25)</f>
        <v>330</v>
      </c>
      <c r="E26" s="60">
        <f t="shared" si="7"/>
        <v>90</v>
      </c>
      <c r="F26" s="60">
        <f t="shared" si="7"/>
        <v>110</v>
      </c>
      <c r="G26" s="60">
        <f t="shared" si="7"/>
        <v>130</v>
      </c>
      <c r="H26" s="60">
        <f t="shared" si="7"/>
        <v>0</v>
      </c>
      <c r="I26" s="84">
        <f t="shared" si="7"/>
        <v>6</v>
      </c>
      <c r="J26" s="61">
        <f t="shared" si="7"/>
        <v>16</v>
      </c>
      <c r="K26" s="89"/>
    </row>
    <row r="27" spans="1:16" s="6" customFormat="1" ht="12.6" customHeight="1" x14ac:dyDescent="0.25">
      <c r="A27" s="160" t="s">
        <v>19</v>
      </c>
      <c r="B27" s="161"/>
      <c r="C27" s="161"/>
      <c r="D27" s="161"/>
      <c r="E27" s="161"/>
      <c r="F27" s="161"/>
      <c r="G27" s="161"/>
      <c r="H27" s="161"/>
      <c r="I27" s="161"/>
      <c r="J27" s="162"/>
      <c r="K27" s="89"/>
    </row>
    <row r="28" spans="1:16" s="6" customFormat="1" ht="12.6" customHeight="1" x14ac:dyDescent="0.25">
      <c r="A28" s="102" t="s">
        <v>97</v>
      </c>
      <c r="B28" s="72">
        <v>3</v>
      </c>
      <c r="C28" s="57" t="s">
        <v>11</v>
      </c>
      <c r="D28" s="53">
        <f t="shared" ref="D28:D38" si="8">SUM(E28:H28)</f>
        <v>45</v>
      </c>
      <c r="E28" s="53"/>
      <c r="F28" s="53"/>
      <c r="G28" s="63">
        <v>45</v>
      </c>
      <c r="H28" s="53"/>
      <c r="I28" s="83">
        <f>ROUNDUP(E28/15,0)</f>
        <v>0</v>
      </c>
      <c r="J28" s="56">
        <f>ROUNDUP((F28+G28+H28)/15,0)</f>
        <v>3</v>
      </c>
      <c r="K28" s="89"/>
    </row>
    <row r="29" spans="1:16" s="6" customFormat="1" ht="12.6" customHeight="1" x14ac:dyDescent="0.25">
      <c r="A29" s="102" t="s">
        <v>74</v>
      </c>
      <c r="B29" s="72"/>
      <c r="C29" s="57" t="s">
        <v>11</v>
      </c>
      <c r="D29" s="53">
        <f t="shared" si="8"/>
        <v>30</v>
      </c>
      <c r="E29" s="53"/>
      <c r="F29" s="53">
        <v>30</v>
      </c>
      <c r="G29" s="63"/>
      <c r="H29" s="53"/>
      <c r="I29" s="83">
        <f>ROUNDUP(E29/15,0)</f>
        <v>0</v>
      </c>
      <c r="J29" s="56">
        <f t="shared" ref="J29:J38" si="9">ROUNDUP((F29+G29+H29)/15,0)</f>
        <v>2</v>
      </c>
      <c r="K29" s="89"/>
    </row>
    <row r="30" spans="1:16" s="73" customFormat="1" ht="13.5" customHeight="1" x14ac:dyDescent="0.25">
      <c r="A30" s="102" t="s">
        <v>95</v>
      </c>
      <c r="B30" s="72">
        <v>1</v>
      </c>
      <c r="C30" s="57" t="s">
        <v>11</v>
      </c>
      <c r="D30" s="53">
        <f t="shared" si="8"/>
        <v>15</v>
      </c>
      <c r="E30" s="56">
        <v>15</v>
      </c>
      <c r="F30" s="56"/>
      <c r="G30" s="65"/>
      <c r="H30" s="56"/>
      <c r="I30" s="83">
        <f t="shared" ref="I30:I38" si="10">ROUNDUP(E30/15,0)</f>
        <v>1</v>
      </c>
      <c r="J30" s="56">
        <f t="shared" si="9"/>
        <v>0</v>
      </c>
      <c r="K30" s="89"/>
      <c r="L30" s="6"/>
      <c r="M30" s="6"/>
      <c r="N30" s="6"/>
      <c r="O30" s="6"/>
      <c r="P30" s="6"/>
    </row>
    <row r="31" spans="1:16" s="6" customFormat="1" ht="12.6" customHeight="1" x14ac:dyDescent="0.25">
      <c r="A31" s="102" t="s">
        <v>72</v>
      </c>
      <c r="B31" s="72">
        <v>4</v>
      </c>
      <c r="C31" s="52" t="s">
        <v>11</v>
      </c>
      <c r="D31" s="53">
        <f t="shared" si="8"/>
        <v>45</v>
      </c>
      <c r="E31" s="53">
        <v>15</v>
      </c>
      <c r="F31" s="53">
        <v>10</v>
      </c>
      <c r="G31" s="63">
        <v>20</v>
      </c>
      <c r="H31" s="53"/>
      <c r="I31" s="83">
        <f t="shared" si="10"/>
        <v>1</v>
      </c>
      <c r="J31" s="56">
        <f t="shared" si="9"/>
        <v>2</v>
      </c>
      <c r="K31" s="89"/>
    </row>
    <row r="32" spans="1:16" s="6" customFormat="1" ht="12.6" customHeight="1" x14ac:dyDescent="0.25">
      <c r="A32" s="102" t="s">
        <v>59</v>
      </c>
      <c r="B32" s="72">
        <v>4</v>
      </c>
      <c r="C32" s="52" t="s">
        <v>10</v>
      </c>
      <c r="D32" s="53">
        <f t="shared" si="8"/>
        <v>45</v>
      </c>
      <c r="E32" s="56">
        <v>15</v>
      </c>
      <c r="F32" s="53">
        <v>10</v>
      </c>
      <c r="G32" s="63">
        <v>20</v>
      </c>
      <c r="H32" s="66"/>
      <c r="I32" s="83">
        <f t="shared" si="10"/>
        <v>1</v>
      </c>
      <c r="J32" s="56">
        <f t="shared" si="9"/>
        <v>2</v>
      </c>
      <c r="K32" s="89"/>
    </row>
    <row r="33" spans="1:11" s="6" customFormat="1" ht="12.6" customHeight="1" x14ac:dyDescent="0.25">
      <c r="A33" s="102" t="s">
        <v>63</v>
      </c>
      <c r="B33" s="72">
        <v>4</v>
      </c>
      <c r="C33" s="52" t="s">
        <v>10</v>
      </c>
      <c r="D33" s="53">
        <f>SUM(E33:H33)</f>
        <v>45</v>
      </c>
      <c r="E33" s="103">
        <v>15</v>
      </c>
      <c r="F33" s="104">
        <v>4</v>
      </c>
      <c r="G33" s="104">
        <v>20</v>
      </c>
      <c r="H33" s="53">
        <v>6</v>
      </c>
      <c r="I33" s="83">
        <f>ROUNDUP(E33/15,0)</f>
        <v>1</v>
      </c>
      <c r="J33" s="56">
        <f t="shared" si="9"/>
        <v>2</v>
      </c>
      <c r="K33" s="89"/>
    </row>
    <row r="34" spans="1:11" s="6" customFormat="1" ht="12.6" customHeight="1" x14ac:dyDescent="0.25">
      <c r="A34" s="102" t="s">
        <v>79</v>
      </c>
      <c r="B34" s="72">
        <v>3</v>
      </c>
      <c r="C34" s="57" t="s">
        <v>11</v>
      </c>
      <c r="D34" s="53">
        <f t="shared" si="8"/>
        <v>30</v>
      </c>
      <c r="E34" s="56">
        <v>15</v>
      </c>
      <c r="F34" s="56">
        <v>5</v>
      </c>
      <c r="G34" s="65">
        <v>10</v>
      </c>
      <c r="H34" s="56"/>
      <c r="I34" s="83">
        <f t="shared" si="10"/>
        <v>1</v>
      </c>
      <c r="J34" s="56">
        <f t="shared" si="9"/>
        <v>1</v>
      </c>
      <c r="K34" s="89"/>
    </row>
    <row r="35" spans="1:11" s="6" customFormat="1" ht="12.6" customHeight="1" x14ac:dyDescent="0.25">
      <c r="A35" s="102" t="s">
        <v>60</v>
      </c>
      <c r="B35" s="72">
        <v>3</v>
      </c>
      <c r="C35" s="57" t="s">
        <v>10</v>
      </c>
      <c r="D35" s="53">
        <f t="shared" si="8"/>
        <v>30</v>
      </c>
      <c r="E35" s="57">
        <v>15</v>
      </c>
      <c r="F35" s="57">
        <v>5</v>
      </c>
      <c r="G35" s="57">
        <v>10</v>
      </c>
      <c r="H35" s="67"/>
      <c r="I35" s="83">
        <f t="shared" si="10"/>
        <v>1</v>
      </c>
      <c r="J35" s="56">
        <f t="shared" si="9"/>
        <v>1</v>
      </c>
      <c r="K35" s="89"/>
    </row>
    <row r="36" spans="1:11" s="6" customFormat="1" ht="12.6" customHeight="1" x14ac:dyDescent="0.25">
      <c r="A36" s="102" t="s">
        <v>61</v>
      </c>
      <c r="B36" s="72">
        <v>2</v>
      </c>
      <c r="C36" s="57" t="s">
        <v>11</v>
      </c>
      <c r="D36" s="53">
        <f t="shared" si="8"/>
        <v>30</v>
      </c>
      <c r="E36" s="57">
        <v>15</v>
      </c>
      <c r="F36" s="57">
        <v>5</v>
      </c>
      <c r="G36" s="57">
        <v>10</v>
      </c>
      <c r="H36" s="67"/>
      <c r="I36" s="83">
        <f t="shared" si="10"/>
        <v>1</v>
      </c>
      <c r="J36" s="56">
        <f t="shared" si="9"/>
        <v>1</v>
      </c>
      <c r="K36" s="89"/>
    </row>
    <row r="37" spans="1:11" s="6" customFormat="1" ht="12.6" customHeight="1" x14ac:dyDescent="0.25">
      <c r="A37" s="102" t="s">
        <v>62</v>
      </c>
      <c r="B37" s="72">
        <v>2</v>
      </c>
      <c r="C37" s="52" t="s">
        <v>11</v>
      </c>
      <c r="D37" s="53">
        <v>30</v>
      </c>
      <c r="E37" s="53">
        <v>15</v>
      </c>
      <c r="F37" s="53">
        <v>5</v>
      </c>
      <c r="G37" s="53">
        <v>10</v>
      </c>
      <c r="H37" s="53"/>
      <c r="I37" s="83">
        <f t="shared" si="10"/>
        <v>1</v>
      </c>
      <c r="J37" s="56">
        <f t="shared" si="9"/>
        <v>1</v>
      </c>
      <c r="K37" s="89"/>
    </row>
    <row r="38" spans="1:11" s="6" customFormat="1" ht="12.6" customHeight="1" x14ac:dyDescent="0.25">
      <c r="A38" s="102" t="s">
        <v>69</v>
      </c>
      <c r="B38" s="72">
        <v>4</v>
      </c>
      <c r="C38" s="52" t="s">
        <v>11</v>
      </c>
      <c r="D38" s="53">
        <f t="shared" si="8"/>
        <v>45</v>
      </c>
      <c r="E38" s="53">
        <v>15</v>
      </c>
      <c r="F38" s="53">
        <v>10</v>
      </c>
      <c r="G38" s="53">
        <v>20</v>
      </c>
      <c r="H38" s="53"/>
      <c r="I38" s="83">
        <f t="shared" si="10"/>
        <v>1</v>
      </c>
      <c r="J38" s="56">
        <f t="shared" si="9"/>
        <v>2</v>
      </c>
      <c r="K38" s="89"/>
    </row>
    <row r="39" spans="1:11" s="6" customFormat="1" ht="12.6" customHeight="1" x14ac:dyDescent="0.25">
      <c r="A39" s="128" t="s">
        <v>12</v>
      </c>
      <c r="B39" s="129">
        <f>SUM(B28:B38)</f>
        <v>30</v>
      </c>
      <c r="C39" s="130">
        <f>COUNTIF(C28:C38,"e")</f>
        <v>3</v>
      </c>
      <c r="D39" s="131">
        <f t="shared" ref="D39:J39" si="11">SUM(D28:D38)</f>
        <v>390</v>
      </c>
      <c r="E39" s="131">
        <f t="shared" si="11"/>
        <v>135</v>
      </c>
      <c r="F39" s="131">
        <f t="shared" si="11"/>
        <v>84</v>
      </c>
      <c r="G39" s="131">
        <f t="shared" si="11"/>
        <v>165</v>
      </c>
      <c r="H39" s="131">
        <f t="shared" si="11"/>
        <v>6</v>
      </c>
      <c r="I39" s="132">
        <f t="shared" si="11"/>
        <v>9</v>
      </c>
      <c r="J39" s="131">
        <f t="shared" si="11"/>
        <v>17</v>
      </c>
      <c r="K39" s="89"/>
    </row>
    <row r="40" spans="1:11" s="6" customFormat="1" ht="12.6" customHeight="1" x14ac:dyDescent="0.25">
      <c r="A40" s="157" t="s">
        <v>20</v>
      </c>
      <c r="B40" s="158"/>
      <c r="C40" s="158"/>
      <c r="D40" s="158"/>
      <c r="E40" s="158"/>
      <c r="F40" s="158"/>
      <c r="G40" s="158"/>
      <c r="H40" s="158"/>
      <c r="I40" s="158"/>
      <c r="J40" s="159"/>
      <c r="K40" s="89"/>
    </row>
    <row r="41" spans="1:11" s="6" customFormat="1" ht="12.6" customHeight="1" x14ac:dyDescent="0.25">
      <c r="A41" s="102" t="s">
        <v>98</v>
      </c>
      <c r="B41" s="72">
        <v>3</v>
      </c>
      <c r="C41" s="57" t="s">
        <v>10</v>
      </c>
      <c r="D41" s="37">
        <f>SUM(E41:H41)</f>
        <v>30</v>
      </c>
      <c r="E41" s="53"/>
      <c r="F41" s="53"/>
      <c r="G41" s="63">
        <v>30</v>
      </c>
      <c r="H41" s="53"/>
      <c r="I41" s="83">
        <f t="shared" ref="I41:I49" si="12">ROUNDUP(E41/15,0)</f>
        <v>0</v>
      </c>
      <c r="J41" s="56">
        <f>ROUNDUP((F41+G41+H41)/15,0)</f>
        <v>2</v>
      </c>
      <c r="K41" s="89"/>
    </row>
    <row r="42" spans="1:11" s="22" customFormat="1" ht="12.6" customHeight="1" x14ac:dyDescent="0.2">
      <c r="A42" s="80" t="s">
        <v>35</v>
      </c>
      <c r="B42" s="41">
        <v>2</v>
      </c>
      <c r="C42" s="36" t="s">
        <v>11</v>
      </c>
      <c r="D42" s="37">
        <f>SUM(E42:H42)</f>
        <v>30</v>
      </c>
      <c r="E42" s="29"/>
      <c r="F42" s="37">
        <v>10</v>
      </c>
      <c r="G42" s="42">
        <v>20</v>
      </c>
      <c r="H42" s="37"/>
      <c r="I42" s="85">
        <f t="shared" si="12"/>
        <v>0</v>
      </c>
      <c r="J42" s="29">
        <f>ROUNDUP((F42+G42+H42)/15,0)</f>
        <v>2</v>
      </c>
      <c r="K42" s="94"/>
    </row>
    <row r="43" spans="1:11" s="6" customFormat="1" ht="12.6" customHeight="1" x14ac:dyDescent="0.25">
      <c r="A43" s="102" t="s">
        <v>70</v>
      </c>
      <c r="B43" s="72">
        <v>4</v>
      </c>
      <c r="C43" s="52" t="s">
        <v>11</v>
      </c>
      <c r="D43" s="53">
        <f t="shared" ref="D43:D48" si="13">SUM(E43:H43)</f>
        <v>45</v>
      </c>
      <c r="E43" s="53">
        <v>15</v>
      </c>
      <c r="F43" s="53">
        <v>10</v>
      </c>
      <c r="G43" s="63">
        <v>20</v>
      </c>
      <c r="H43" s="53"/>
      <c r="I43" s="83">
        <f t="shared" si="12"/>
        <v>1</v>
      </c>
      <c r="J43" s="56">
        <f>ROUNDUP((F43+G43+H43)/15,0)</f>
        <v>2</v>
      </c>
      <c r="K43" s="89"/>
    </row>
    <row r="44" spans="1:11" s="6" customFormat="1" ht="12.6" customHeight="1" x14ac:dyDescent="0.25">
      <c r="A44" s="102" t="s">
        <v>81</v>
      </c>
      <c r="B44" s="72">
        <v>3</v>
      </c>
      <c r="C44" s="52" t="s">
        <v>11</v>
      </c>
      <c r="D44" s="53">
        <f>SUM(E44:H44)</f>
        <v>30</v>
      </c>
      <c r="E44" s="56">
        <v>15</v>
      </c>
      <c r="F44" s="53">
        <v>5</v>
      </c>
      <c r="G44" s="53">
        <v>10</v>
      </c>
      <c r="H44" s="53"/>
      <c r="I44" s="83">
        <f t="shared" si="12"/>
        <v>1</v>
      </c>
      <c r="J44" s="56">
        <f>ROUNDUP((F44+G44+H44)/17,0)</f>
        <v>1</v>
      </c>
      <c r="K44" s="89"/>
    </row>
    <row r="45" spans="1:11" s="6" customFormat="1" ht="12.6" customHeight="1" x14ac:dyDescent="0.25">
      <c r="A45" s="102" t="s">
        <v>64</v>
      </c>
      <c r="B45" s="72">
        <v>4</v>
      </c>
      <c r="C45" s="52" t="s">
        <v>10</v>
      </c>
      <c r="D45" s="53">
        <f t="shared" si="13"/>
        <v>45</v>
      </c>
      <c r="E45" s="103">
        <v>15</v>
      </c>
      <c r="F45" s="104">
        <v>10</v>
      </c>
      <c r="G45" s="104">
        <v>20</v>
      </c>
      <c r="H45" s="66"/>
      <c r="I45" s="83">
        <f t="shared" si="12"/>
        <v>1</v>
      </c>
      <c r="J45" s="56">
        <f>ROUNDUP((F45+G45+H45)/15,0)</f>
        <v>2</v>
      </c>
      <c r="K45" s="89"/>
    </row>
    <row r="46" spans="1:11" s="6" customFormat="1" ht="12.6" customHeight="1" x14ac:dyDescent="0.25">
      <c r="A46" s="102" t="s">
        <v>65</v>
      </c>
      <c r="B46" s="72">
        <v>4</v>
      </c>
      <c r="C46" s="52" t="s">
        <v>10</v>
      </c>
      <c r="D46" s="53">
        <f t="shared" si="13"/>
        <v>45</v>
      </c>
      <c r="E46" s="103">
        <v>30</v>
      </c>
      <c r="F46" s="104">
        <v>5</v>
      </c>
      <c r="G46" s="104">
        <v>10</v>
      </c>
      <c r="H46" s="53"/>
      <c r="I46" s="83">
        <f t="shared" si="12"/>
        <v>2</v>
      </c>
      <c r="J46" s="56">
        <f>ROUNDUP((F46+G46+H46)/15,0)</f>
        <v>1</v>
      </c>
      <c r="K46" s="89"/>
    </row>
    <row r="47" spans="1:11" s="6" customFormat="1" ht="12.6" customHeight="1" x14ac:dyDescent="0.25">
      <c r="A47" s="102" t="s">
        <v>66</v>
      </c>
      <c r="B47" s="72">
        <v>3</v>
      </c>
      <c r="C47" s="57" t="s">
        <v>11</v>
      </c>
      <c r="D47" s="53">
        <f t="shared" si="13"/>
        <v>30</v>
      </c>
      <c r="E47" s="103">
        <v>15</v>
      </c>
      <c r="F47" s="104">
        <v>5</v>
      </c>
      <c r="G47" s="104">
        <v>10</v>
      </c>
      <c r="H47" s="56"/>
      <c r="I47" s="83">
        <f t="shared" si="12"/>
        <v>1</v>
      </c>
      <c r="J47" s="56">
        <f>ROUNDUP((F47+G47+H47)/15,0)</f>
        <v>1</v>
      </c>
      <c r="K47" s="89"/>
    </row>
    <row r="48" spans="1:11" s="6" customFormat="1" ht="12.6" customHeight="1" x14ac:dyDescent="0.25">
      <c r="A48" s="102" t="s">
        <v>67</v>
      </c>
      <c r="B48" s="72">
        <v>3</v>
      </c>
      <c r="C48" s="57" t="s">
        <v>11</v>
      </c>
      <c r="D48" s="53">
        <f t="shared" si="13"/>
        <v>45</v>
      </c>
      <c r="E48" s="103">
        <v>15</v>
      </c>
      <c r="F48" s="104">
        <v>10</v>
      </c>
      <c r="G48" s="104">
        <v>20</v>
      </c>
      <c r="H48" s="56"/>
      <c r="I48" s="83">
        <f t="shared" si="12"/>
        <v>1</v>
      </c>
      <c r="J48" s="56">
        <f>ROUNDUP((F48+G48+H48)/15,0)</f>
        <v>2</v>
      </c>
      <c r="K48" s="89"/>
    </row>
    <row r="49" spans="1:11" s="6" customFormat="1" ht="12.6" customHeight="1" x14ac:dyDescent="0.25">
      <c r="A49" s="105" t="s">
        <v>50</v>
      </c>
      <c r="B49" s="72">
        <v>4</v>
      </c>
      <c r="C49" s="52" t="s">
        <v>10</v>
      </c>
      <c r="D49" s="53">
        <f>SUM(E49:H49)</f>
        <v>45</v>
      </c>
      <c r="E49" s="53">
        <v>15</v>
      </c>
      <c r="F49" s="53">
        <v>10</v>
      </c>
      <c r="G49" s="63">
        <v>20</v>
      </c>
      <c r="H49" s="53"/>
      <c r="I49" s="83">
        <f t="shared" si="12"/>
        <v>1</v>
      </c>
      <c r="J49" s="56">
        <f>ROUNDUP((F49+G49+H49)/15,0)</f>
        <v>2</v>
      </c>
      <c r="K49" s="89"/>
    </row>
    <row r="50" spans="1:11" s="7" customFormat="1" ht="12.6" customHeight="1" x14ac:dyDescent="0.25">
      <c r="A50" s="64" t="s">
        <v>12</v>
      </c>
      <c r="B50" s="33">
        <f>SUM(B41:B49)</f>
        <v>30</v>
      </c>
      <c r="C50" s="59">
        <f>COUNTIF(C41:C49,"e")</f>
        <v>4</v>
      </c>
      <c r="D50" s="60">
        <f t="shared" ref="D50:J50" si="14">SUM(D41:D49)</f>
        <v>345</v>
      </c>
      <c r="E50" s="60">
        <f t="shared" si="14"/>
        <v>120</v>
      </c>
      <c r="F50" s="60">
        <f t="shared" si="14"/>
        <v>65</v>
      </c>
      <c r="G50" s="60">
        <f t="shared" si="14"/>
        <v>160</v>
      </c>
      <c r="H50" s="60">
        <f t="shared" si="14"/>
        <v>0</v>
      </c>
      <c r="I50" s="84">
        <f t="shared" si="14"/>
        <v>8</v>
      </c>
      <c r="J50" s="60">
        <f t="shared" si="14"/>
        <v>15</v>
      </c>
      <c r="K50" s="90"/>
    </row>
    <row r="51" spans="1:11" s="6" customFormat="1" ht="12.6" customHeight="1" x14ac:dyDescent="0.25">
      <c r="A51" s="124" t="s">
        <v>13</v>
      </c>
      <c r="B51" s="123">
        <f t="shared" ref="B51:G51" si="15">B15+B26+B39+B50</f>
        <v>120</v>
      </c>
      <c r="C51" s="123">
        <f t="shared" si="15"/>
        <v>12</v>
      </c>
      <c r="D51" s="33">
        <f t="shared" si="15"/>
        <v>1400</v>
      </c>
      <c r="E51" s="126">
        <f t="shared" si="15"/>
        <v>545</v>
      </c>
      <c r="F51" s="68">
        <f t="shared" si="15"/>
        <v>329</v>
      </c>
      <c r="G51" s="68">
        <f t="shared" si="15"/>
        <v>520</v>
      </c>
      <c r="H51" s="68">
        <f>H50+H39+H26+H15</f>
        <v>6</v>
      </c>
      <c r="I51" s="69"/>
      <c r="J51" s="69"/>
      <c r="K51" s="89"/>
    </row>
    <row r="52" spans="1:11" s="13" customFormat="1" x14ac:dyDescent="0.2">
      <c r="A52" s="125" t="s">
        <v>14</v>
      </c>
      <c r="B52" s="120"/>
      <c r="C52" s="121"/>
      <c r="D52" s="122"/>
      <c r="E52" s="127">
        <f>(E51/D51)*100</f>
        <v>38.928571428571431</v>
      </c>
      <c r="F52" s="119">
        <f>(F51/D51)*100</f>
        <v>23.5</v>
      </c>
      <c r="G52" s="118">
        <f>(G51/D51)*100</f>
        <v>37.142857142857146</v>
      </c>
      <c r="H52" s="118">
        <f>(H51/D51)*100</f>
        <v>0.4285714285714286</v>
      </c>
      <c r="I52" s="70"/>
      <c r="J52" s="71"/>
      <c r="K52" s="93"/>
    </row>
    <row r="53" spans="1:11" s="22" customFormat="1" ht="13.5" x14ac:dyDescent="0.25">
      <c r="A53" s="14"/>
      <c r="B53" s="27"/>
      <c r="C53" s="15"/>
      <c r="D53" s="16"/>
      <c r="E53" s="17"/>
      <c r="F53" s="18"/>
      <c r="G53" s="19"/>
      <c r="H53" s="20"/>
      <c r="I53" s="155"/>
      <c r="J53" s="155"/>
      <c r="K53" s="94"/>
    </row>
    <row r="54" spans="1:11" s="22" customFormat="1" ht="0.75" customHeight="1" x14ac:dyDescent="0.25">
      <c r="A54" s="23"/>
      <c r="B54" s="27"/>
      <c r="C54" s="15"/>
      <c r="D54" s="16"/>
      <c r="E54" s="17"/>
      <c r="F54" s="18"/>
      <c r="G54" s="19"/>
      <c r="H54" s="20"/>
      <c r="I54" s="21"/>
      <c r="J54" s="21"/>
      <c r="K54" s="94"/>
    </row>
    <row r="55" spans="1:11" s="22" customFormat="1" ht="13.5" hidden="1" x14ac:dyDescent="0.25">
      <c r="A55" s="23"/>
      <c r="B55" s="27"/>
      <c r="C55" s="15"/>
      <c r="D55" s="16"/>
      <c r="E55" s="17"/>
      <c r="F55" s="18"/>
      <c r="G55" s="19"/>
      <c r="H55" s="20"/>
      <c r="I55" s="21"/>
      <c r="J55" s="21"/>
      <c r="K55" s="94"/>
    </row>
    <row r="56" spans="1:11" s="22" customFormat="1" ht="9.75" hidden="1" customHeight="1" x14ac:dyDescent="0.25">
      <c r="A56" s="23"/>
      <c r="B56" s="27"/>
      <c r="C56" s="15"/>
      <c r="D56" s="16"/>
      <c r="E56" s="17"/>
      <c r="F56" s="18"/>
      <c r="G56" s="19"/>
      <c r="H56" s="20"/>
      <c r="I56" s="21"/>
      <c r="J56" s="21"/>
      <c r="K56" s="94"/>
    </row>
    <row r="57" spans="1:11" s="22" customFormat="1" ht="12" hidden="1" customHeight="1" x14ac:dyDescent="0.25">
      <c r="A57" s="23"/>
      <c r="B57" s="27"/>
      <c r="C57" s="15"/>
      <c r="D57" s="16"/>
      <c r="E57" s="17"/>
      <c r="F57" s="18"/>
      <c r="G57" s="19"/>
      <c r="H57" s="20"/>
      <c r="I57" s="21"/>
      <c r="J57" s="21"/>
      <c r="K57" s="94"/>
    </row>
    <row r="58" spans="1:11" s="22" customFormat="1" ht="97.5" customHeight="1" x14ac:dyDescent="0.2">
      <c r="A58" s="49" t="s">
        <v>0</v>
      </c>
      <c r="B58" s="33" t="s">
        <v>1</v>
      </c>
      <c r="C58" s="47" t="s">
        <v>2</v>
      </c>
      <c r="D58" s="47" t="s">
        <v>3</v>
      </c>
      <c r="E58" s="50" t="s">
        <v>4</v>
      </c>
      <c r="F58" s="48" t="s">
        <v>5</v>
      </c>
      <c r="G58" s="48" t="s">
        <v>6</v>
      </c>
      <c r="H58" s="47" t="s">
        <v>7</v>
      </c>
      <c r="I58" s="82" t="s">
        <v>8</v>
      </c>
      <c r="J58" s="50" t="s">
        <v>9</v>
      </c>
      <c r="K58" s="94"/>
    </row>
    <row r="59" spans="1:11" s="22" customFormat="1" ht="14.25" customHeight="1" x14ac:dyDescent="0.2">
      <c r="A59" s="146" t="s">
        <v>21</v>
      </c>
      <c r="B59" s="146"/>
      <c r="C59" s="146"/>
      <c r="D59" s="146"/>
      <c r="E59" s="146"/>
      <c r="F59" s="146"/>
      <c r="G59" s="146"/>
      <c r="H59" s="146"/>
      <c r="I59" s="146"/>
      <c r="J59" s="146"/>
      <c r="K59" s="94"/>
    </row>
    <row r="60" spans="1:11" s="22" customFormat="1" ht="12.6" customHeight="1" x14ac:dyDescent="0.2">
      <c r="A60" s="40" t="s">
        <v>27</v>
      </c>
      <c r="B60" s="32">
        <v>3</v>
      </c>
      <c r="C60" s="36" t="s">
        <v>11</v>
      </c>
      <c r="D60" s="37">
        <f t="shared" ref="D60:D66" si="16">SUM(E60:H60)</f>
        <v>45</v>
      </c>
      <c r="E60" s="38">
        <v>15</v>
      </c>
      <c r="F60" s="39">
        <v>10</v>
      </c>
      <c r="G60" s="39">
        <v>20</v>
      </c>
      <c r="H60" s="37"/>
      <c r="I60" s="85">
        <f>ROUNDUP(E60/15,0)</f>
        <v>1</v>
      </c>
      <c r="J60" s="29">
        <f>ROUNDUP((F60+G60+H60)/15,0)</f>
        <v>2</v>
      </c>
      <c r="K60" s="94"/>
    </row>
    <row r="61" spans="1:11" s="22" customFormat="1" ht="12.6" customHeight="1" x14ac:dyDescent="0.2">
      <c r="A61" s="40" t="s">
        <v>28</v>
      </c>
      <c r="B61" s="32">
        <v>3</v>
      </c>
      <c r="C61" s="36" t="s">
        <v>11</v>
      </c>
      <c r="D61" s="37">
        <f t="shared" si="16"/>
        <v>44</v>
      </c>
      <c r="E61" s="38">
        <v>15</v>
      </c>
      <c r="F61" s="39">
        <v>10</v>
      </c>
      <c r="G61" s="39">
        <v>19</v>
      </c>
      <c r="H61" s="37"/>
      <c r="I61" s="85">
        <f t="shared" ref="I61:I68" si="17">ROUNDUP(E61/15,0)</f>
        <v>1</v>
      </c>
      <c r="J61" s="29">
        <f t="shared" ref="J61:J68" si="18">ROUNDUP((F61+G61+H61)/15,0)</f>
        <v>2</v>
      </c>
      <c r="K61" s="94"/>
    </row>
    <row r="62" spans="1:11" s="22" customFormat="1" ht="12.6" customHeight="1" x14ac:dyDescent="0.2">
      <c r="A62" s="40" t="s">
        <v>29</v>
      </c>
      <c r="B62" s="32">
        <v>4</v>
      </c>
      <c r="C62" s="36" t="s">
        <v>10</v>
      </c>
      <c r="D62" s="37">
        <f t="shared" si="16"/>
        <v>45</v>
      </c>
      <c r="E62" s="38">
        <v>15</v>
      </c>
      <c r="F62" s="39">
        <v>10</v>
      </c>
      <c r="G62" s="39">
        <v>20</v>
      </c>
      <c r="H62" s="37"/>
      <c r="I62" s="85">
        <f t="shared" si="17"/>
        <v>1</v>
      </c>
      <c r="J62" s="29">
        <f t="shared" si="18"/>
        <v>2</v>
      </c>
      <c r="K62" s="94"/>
    </row>
    <row r="63" spans="1:11" s="22" customFormat="1" ht="12.6" customHeight="1" x14ac:dyDescent="0.2">
      <c r="A63" s="40" t="s">
        <v>30</v>
      </c>
      <c r="B63" s="32">
        <v>4</v>
      </c>
      <c r="C63" s="36" t="s">
        <v>11</v>
      </c>
      <c r="D63" s="37">
        <f t="shared" si="16"/>
        <v>45</v>
      </c>
      <c r="E63" s="38">
        <v>15</v>
      </c>
      <c r="F63" s="39">
        <v>10</v>
      </c>
      <c r="G63" s="39">
        <v>20</v>
      </c>
      <c r="H63" s="37"/>
      <c r="I63" s="85">
        <f t="shared" si="17"/>
        <v>1</v>
      </c>
      <c r="J63" s="29">
        <f t="shared" si="18"/>
        <v>2</v>
      </c>
      <c r="K63" s="94"/>
    </row>
    <row r="64" spans="1:11" s="24" customFormat="1" ht="12.6" customHeight="1" x14ac:dyDescent="0.2">
      <c r="A64" s="40" t="s">
        <v>31</v>
      </c>
      <c r="B64" s="32">
        <v>5</v>
      </c>
      <c r="C64" s="36" t="s">
        <v>10</v>
      </c>
      <c r="D64" s="37">
        <f t="shared" si="16"/>
        <v>59</v>
      </c>
      <c r="E64" s="38">
        <v>29</v>
      </c>
      <c r="F64" s="39">
        <v>10</v>
      </c>
      <c r="G64" s="39">
        <v>20</v>
      </c>
      <c r="H64" s="37"/>
      <c r="I64" s="85">
        <f t="shared" si="17"/>
        <v>2</v>
      </c>
      <c r="J64" s="29">
        <f t="shared" si="18"/>
        <v>2</v>
      </c>
      <c r="K64" s="95"/>
    </row>
    <row r="65" spans="1:11" s="22" customFormat="1" ht="12.6" customHeight="1" x14ac:dyDescent="0.2">
      <c r="A65" s="40" t="s">
        <v>32</v>
      </c>
      <c r="B65" s="32">
        <v>3</v>
      </c>
      <c r="C65" s="36" t="s">
        <v>11</v>
      </c>
      <c r="D65" s="37">
        <f t="shared" si="16"/>
        <v>30</v>
      </c>
      <c r="E65" s="38">
        <v>15</v>
      </c>
      <c r="F65" s="39">
        <v>5</v>
      </c>
      <c r="G65" s="39">
        <v>10</v>
      </c>
      <c r="H65" s="37"/>
      <c r="I65" s="85">
        <f t="shared" si="17"/>
        <v>1</v>
      </c>
      <c r="J65" s="29">
        <f t="shared" si="18"/>
        <v>1</v>
      </c>
      <c r="K65" s="94"/>
    </row>
    <row r="66" spans="1:11" s="22" customFormat="1" ht="12.6" customHeight="1" x14ac:dyDescent="0.2">
      <c r="A66" s="40" t="s">
        <v>33</v>
      </c>
      <c r="B66" s="32">
        <v>2</v>
      </c>
      <c r="C66" s="36" t="s">
        <v>11</v>
      </c>
      <c r="D66" s="37">
        <f t="shared" si="16"/>
        <v>30</v>
      </c>
      <c r="E66" s="38">
        <v>15</v>
      </c>
      <c r="F66" s="39">
        <v>5</v>
      </c>
      <c r="G66" s="39">
        <v>10</v>
      </c>
      <c r="H66" s="37"/>
      <c r="I66" s="85">
        <f t="shared" si="17"/>
        <v>1</v>
      </c>
      <c r="J66" s="29">
        <f t="shared" si="18"/>
        <v>1</v>
      </c>
      <c r="K66" s="94"/>
    </row>
    <row r="67" spans="1:11" x14ac:dyDescent="0.2">
      <c r="A67" s="40" t="s">
        <v>34</v>
      </c>
      <c r="B67" s="32">
        <v>3</v>
      </c>
      <c r="C67" s="36" t="s">
        <v>11</v>
      </c>
      <c r="D67" s="37">
        <f>SUM(E67:H67)</f>
        <v>30</v>
      </c>
      <c r="E67" s="38">
        <v>15</v>
      </c>
      <c r="F67" s="39">
        <v>5</v>
      </c>
      <c r="G67" s="39">
        <v>10</v>
      </c>
      <c r="H67" s="37"/>
      <c r="I67" s="85">
        <f t="shared" si="17"/>
        <v>1</v>
      </c>
      <c r="J67" s="29">
        <f t="shared" si="18"/>
        <v>1</v>
      </c>
    </row>
    <row r="68" spans="1:11" s="24" customFormat="1" ht="12.6" customHeight="1" x14ac:dyDescent="0.2">
      <c r="A68" s="80" t="s">
        <v>41</v>
      </c>
      <c r="B68" s="41">
        <v>3</v>
      </c>
      <c r="C68" s="77" t="s">
        <v>10</v>
      </c>
      <c r="D68" s="37">
        <f>SUM(E68:H68)</f>
        <v>59</v>
      </c>
      <c r="E68" s="41">
        <v>15</v>
      </c>
      <c r="F68" s="79">
        <v>15</v>
      </c>
      <c r="G68" s="81">
        <v>29</v>
      </c>
      <c r="H68" s="37"/>
      <c r="I68" s="85">
        <f t="shared" si="17"/>
        <v>1</v>
      </c>
      <c r="J68" s="29">
        <f t="shared" si="18"/>
        <v>3</v>
      </c>
      <c r="K68" s="95"/>
    </row>
    <row r="69" spans="1:11" s="22" customFormat="1" ht="12.6" customHeight="1" x14ac:dyDescent="0.2">
      <c r="A69" s="43" t="s">
        <v>12</v>
      </c>
      <c r="B69" s="44">
        <f>SUM(B60:B68)</f>
        <v>30</v>
      </c>
      <c r="C69" s="45">
        <f>COUNTIF(C60:C68,"e")</f>
        <v>3</v>
      </c>
      <c r="D69" s="31">
        <f t="shared" ref="D69:J69" si="19">SUM(D60:D68)</f>
        <v>387</v>
      </c>
      <c r="E69" s="31">
        <f t="shared" si="19"/>
        <v>149</v>
      </c>
      <c r="F69" s="31">
        <f t="shared" si="19"/>
        <v>80</v>
      </c>
      <c r="G69" s="31">
        <f t="shared" si="19"/>
        <v>158</v>
      </c>
      <c r="H69" s="31">
        <f t="shared" si="19"/>
        <v>0</v>
      </c>
      <c r="I69" s="86">
        <f t="shared" si="19"/>
        <v>10</v>
      </c>
      <c r="J69" s="31">
        <f t="shared" si="19"/>
        <v>16</v>
      </c>
      <c r="K69" s="94"/>
    </row>
    <row r="70" spans="1:11" s="22" customFormat="1" ht="12.6" customHeight="1" x14ac:dyDescent="0.2">
      <c r="A70" s="150" t="s">
        <v>22</v>
      </c>
      <c r="B70" s="150"/>
      <c r="C70" s="150"/>
      <c r="D70" s="150"/>
      <c r="E70" s="150"/>
      <c r="F70" s="150"/>
      <c r="G70" s="150"/>
      <c r="H70" s="150"/>
      <c r="I70" s="150"/>
      <c r="J70" s="150"/>
      <c r="K70" s="94"/>
    </row>
    <row r="71" spans="1:11" s="24" customFormat="1" ht="12.6" customHeight="1" x14ac:dyDescent="0.2">
      <c r="A71" s="80" t="s">
        <v>36</v>
      </c>
      <c r="B71" s="41">
        <v>3</v>
      </c>
      <c r="C71" s="77" t="s">
        <v>10</v>
      </c>
      <c r="D71" s="37">
        <f t="shared" ref="D71:D79" si="20">SUM(E71:H71)</f>
        <v>45</v>
      </c>
      <c r="E71" s="37">
        <v>15</v>
      </c>
      <c r="F71" s="37">
        <v>10</v>
      </c>
      <c r="G71" s="42">
        <v>20</v>
      </c>
      <c r="H71" s="37"/>
      <c r="I71" s="85">
        <f t="shared" ref="I71:I79" si="21">ROUNDUP(E71/15,0)</f>
        <v>1</v>
      </c>
      <c r="J71" s="29">
        <f t="shared" ref="J71:J80" si="22">ROUNDUP((F71+G71+H71)/15,0)</f>
        <v>2</v>
      </c>
      <c r="K71" s="95"/>
    </row>
    <row r="72" spans="1:11" s="22" customFormat="1" ht="12.6" customHeight="1" x14ac:dyDescent="0.2">
      <c r="A72" s="80" t="s">
        <v>37</v>
      </c>
      <c r="B72" s="41">
        <v>4</v>
      </c>
      <c r="C72" s="36" t="s">
        <v>11</v>
      </c>
      <c r="D72" s="37">
        <f>SUM(E72:H72)</f>
        <v>60</v>
      </c>
      <c r="E72" s="37">
        <v>30</v>
      </c>
      <c r="F72" s="37">
        <v>10</v>
      </c>
      <c r="G72" s="42">
        <v>20</v>
      </c>
      <c r="H72" s="37"/>
      <c r="I72" s="85">
        <f t="shared" si="21"/>
        <v>2</v>
      </c>
      <c r="J72" s="29">
        <f t="shared" si="22"/>
        <v>2</v>
      </c>
      <c r="K72" s="94"/>
    </row>
    <row r="73" spans="1:11" s="24" customFormat="1" ht="12.75" customHeight="1" x14ac:dyDescent="0.2">
      <c r="A73" s="76" t="s">
        <v>38</v>
      </c>
      <c r="B73" s="41">
        <v>4</v>
      </c>
      <c r="C73" s="77" t="s">
        <v>11</v>
      </c>
      <c r="D73" s="37">
        <f>SUM(E73:H73)</f>
        <v>59</v>
      </c>
      <c r="E73" s="78">
        <v>15</v>
      </c>
      <c r="F73" s="79">
        <v>15</v>
      </c>
      <c r="G73" s="79">
        <v>29</v>
      </c>
      <c r="H73" s="37"/>
      <c r="I73" s="85">
        <f t="shared" si="21"/>
        <v>1</v>
      </c>
      <c r="J73" s="29">
        <f t="shared" si="22"/>
        <v>3</v>
      </c>
      <c r="K73" s="95"/>
    </row>
    <row r="74" spans="1:11" s="24" customFormat="1" ht="12.6" customHeight="1" x14ac:dyDescent="0.2">
      <c r="A74" s="80" t="s">
        <v>39</v>
      </c>
      <c r="B74" s="41">
        <v>3</v>
      </c>
      <c r="C74" s="77" t="s">
        <v>10</v>
      </c>
      <c r="D74" s="37">
        <f>SUM(E74:H74)</f>
        <v>45</v>
      </c>
      <c r="E74" s="41">
        <v>15</v>
      </c>
      <c r="F74" s="79">
        <v>10</v>
      </c>
      <c r="G74" s="81">
        <v>20</v>
      </c>
      <c r="H74" s="37"/>
      <c r="I74" s="85">
        <f t="shared" si="21"/>
        <v>1</v>
      </c>
      <c r="J74" s="29">
        <f t="shared" si="22"/>
        <v>2</v>
      </c>
      <c r="K74" s="95"/>
    </row>
    <row r="75" spans="1:11" s="24" customFormat="1" ht="12" customHeight="1" x14ac:dyDescent="0.2">
      <c r="A75" s="76" t="s">
        <v>40</v>
      </c>
      <c r="B75" s="41">
        <v>3</v>
      </c>
      <c r="C75" s="77" t="s">
        <v>11</v>
      </c>
      <c r="D75" s="37">
        <f>SUM(E75:H75)</f>
        <v>45</v>
      </c>
      <c r="E75" s="41">
        <v>15</v>
      </c>
      <c r="F75" s="79">
        <v>10</v>
      </c>
      <c r="G75" s="81">
        <v>20</v>
      </c>
      <c r="H75" s="37"/>
      <c r="I75" s="85">
        <f t="shared" si="21"/>
        <v>1</v>
      </c>
      <c r="J75" s="29">
        <f t="shared" si="22"/>
        <v>2</v>
      </c>
      <c r="K75" s="95"/>
    </row>
    <row r="76" spans="1:11" s="25" customFormat="1" x14ac:dyDescent="0.2">
      <c r="A76" s="80" t="s">
        <v>42</v>
      </c>
      <c r="B76" s="41">
        <v>4</v>
      </c>
      <c r="C76" s="77" t="s">
        <v>10</v>
      </c>
      <c r="D76" s="37">
        <f t="shared" si="20"/>
        <v>59</v>
      </c>
      <c r="E76" s="41">
        <v>29</v>
      </c>
      <c r="F76" s="79">
        <v>4</v>
      </c>
      <c r="G76" s="81">
        <v>20</v>
      </c>
      <c r="H76" s="37">
        <v>6</v>
      </c>
      <c r="I76" s="85">
        <f t="shared" si="21"/>
        <v>2</v>
      </c>
      <c r="J76" s="29">
        <f t="shared" si="22"/>
        <v>2</v>
      </c>
      <c r="K76" s="96"/>
    </row>
    <row r="77" spans="1:11" s="25" customFormat="1" x14ac:dyDescent="0.2">
      <c r="A77" s="80" t="s">
        <v>43</v>
      </c>
      <c r="B77" s="41">
        <v>3</v>
      </c>
      <c r="C77" s="77" t="s">
        <v>11</v>
      </c>
      <c r="D77" s="37">
        <f t="shared" si="20"/>
        <v>45</v>
      </c>
      <c r="E77" s="41">
        <v>15</v>
      </c>
      <c r="F77" s="79">
        <v>10</v>
      </c>
      <c r="G77" s="81">
        <v>20</v>
      </c>
      <c r="H77" s="37"/>
      <c r="I77" s="85">
        <f t="shared" si="21"/>
        <v>1</v>
      </c>
      <c r="J77" s="29">
        <f t="shared" si="22"/>
        <v>2</v>
      </c>
      <c r="K77" s="96"/>
    </row>
    <row r="78" spans="1:11" s="25" customFormat="1" x14ac:dyDescent="0.2">
      <c r="A78" s="80" t="s">
        <v>78</v>
      </c>
      <c r="B78" s="41">
        <v>1</v>
      </c>
      <c r="C78" s="77" t="s">
        <v>11</v>
      </c>
      <c r="D78" s="37">
        <f t="shared" si="20"/>
        <v>15</v>
      </c>
      <c r="E78" s="41"/>
      <c r="F78" s="79"/>
      <c r="G78" s="81">
        <v>15</v>
      </c>
      <c r="H78" s="37"/>
      <c r="I78" s="85">
        <f t="shared" si="21"/>
        <v>0</v>
      </c>
      <c r="J78" s="29">
        <f t="shared" si="22"/>
        <v>1</v>
      </c>
      <c r="K78" s="96"/>
    </row>
    <row r="79" spans="1:11" s="25" customFormat="1" x14ac:dyDescent="0.2">
      <c r="A79" s="80" t="s">
        <v>44</v>
      </c>
      <c r="B79" s="41">
        <v>5</v>
      </c>
      <c r="C79" s="77" t="s">
        <v>11</v>
      </c>
      <c r="D79" s="37">
        <f t="shared" si="20"/>
        <v>0</v>
      </c>
      <c r="E79" s="41"/>
      <c r="F79" s="79"/>
      <c r="G79" s="81"/>
      <c r="H79" s="37"/>
      <c r="I79" s="85">
        <f t="shared" si="21"/>
        <v>0</v>
      </c>
      <c r="J79" s="29">
        <f t="shared" si="22"/>
        <v>0</v>
      </c>
      <c r="K79" s="96"/>
    </row>
    <row r="80" spans="1:11" s="25" customFormat="1" ht="13.5" x14ac:dyDescent="0.2">
      <c r="A80" s="43" t="s">
        <v>12</v>
      </c>
      <c r="B80" s="44">
        <f>SUM(B71:B79)</f>
        <v>30</v>
      </c>
      <c r="C80" s="45">
        <f>COUNTIF(C71:C79,"e")</f>
        <v>3</v>
      </c>
      <c r="D80" s="31">
        <f t="shared" ref="D80:I80" si="23">SUM(D71:D79)</f>
        <v>373</v>
      </c>
      <c r="E80" s="31">
        <f t="shared" si="23"/>
        <v>134</v>
      </c>
      <c r="F80" s="31">
        <f t="shared" si="23"/>
        <v>69</v>
      </c>
      <c r="G80" s="31">
        <f t="shared" si="23"/>
        <v>164</v>
      </c>
      <c r="H80" s="31">
        <f t="shared" si="23"/>
        <v>6</v>
      </c>
      <c r="I80" s="86">
        <f t="shared" si="23"/>
        <v>9</v>
      </c>
      <c r="J80" s="74">
        <f t="shared" si="22"/>
        <v>16</v>
      </c>
      <c r="K80" s="96"/>
    </row>
    <row r="81" spans="1:11" s="25" customFormat="1" ht="13.5" x14ac:dyDescent="0.2">
      <c r="A81" s="151" t="s">
        <v>23</v>
      </c>
      <c r="B81" s="151"/>
      <c r="C81" s="151"/>
      <c r="D81" s="151"/>
      <c r="E81" s="151"/>
      <c r="F81" s="151"/>
      <c r="G81" s="151"/>
      <c r="H81" s="151"/>
      <c r="I81" s="151"/>
      <c r="J81" s="151"/>
      <c r="K81" s="96"/>
    </row>
    <row r="82" spans="1:11" s="25" customFormat="1" x14ac:dyDescent="0.2">
      <c r="A82" s="80" t="s">
        <v>45</v>
      </c>
      <c r="B82" s="41">
        <v>4</v>
      </c>
      <c r="C82" s="77" t="s">
        <v>11</v>
      </c>
      <c r="D82" s="37">
        <f t="shared" ref="D82:D87" si="24">SUM(E82:H82)</f>
        <v>45</v>
      </c>
      <c r="E82" s="106">
        <v>15</v>
      </c>
      <c r="F82" s="79">
        <v>10</v>
      </c>
      <c r="G82" s="81">
        <v>20</v>
      </c>
      <c r="H82" s="37"/>
      <c r="I82" s="85">
        <f>ROUNDUP(E82/15,0)</f>
        <v>1</v>
      </c>
      <c r="J82" s="29">
        <f>ROUNDUP((F82+G82+H82)/15,0)</f>
        <v>2</v>
      </c>
      <c r="K82" s="96"/>
    </row>
    <row r="83" spans="1:11" s="25" customFormat="1" x14ac:dyDescent="0.2">
      <c r="A83" s="80" t="s">
        <v>46</v>
      </c>
      <c r="B83" s="41">
        <v>4</v>
      </c>
      <c r="C83" s="77" t="s">
        <v>10</v>
      </c>
      <c r="D83" s="37">
        <f t="shared" si="24"/>
        <v>45</v>
      </c>
      <c r="E83" s="78">
        <v>15</v>
      </c>
      <c r="F83" s="78">
        <v>10</v>
      </c>
      <c r="G83" s="78">
        <v>20</v>
      </c>
      <c r="H83" s="37"/>
      <c r="I83" s="85">
        <f t="shared" ref="I83:I88" si="25">ROUNDUP(E83/15,0)</f>
        <v>1</v>
      </c>
      <c r="J83" s="29">
        <f t="shared" ref="J83:J88" si="26">ROUNDUP((F83+G83+H83)/15,0)</f>
        <v>2</v>
      </c>
      <c r="K83" s="96"/>
    </row>
    <row r="84" spans="1:11" s="25" customFormat="1" x14ac:dyDescent="0.2">
      <c r="A84" s="80" t="s">
        <v>47</v>
      </c>
      <c r="B84" s="41">
        <v>4</v>
      </c>
      <c r="C84" s="77" t="s">
        <v>11</v>
      </c>
      <c r="D84" s="37">
        <f t="shared" si="24"/>
        <v>45</v>
      </c>
      <c r="E84" s="78">
        <v>15</v>
      </c>
      <c r="F84" s="78">
        <v>6</v>
      </c>
      <c r="G84" s="78">
        <v>20</v>
      </c>
      <c r="H84" s="37">
        <v>4</v>
      </c>
      <c r="I84" s="85">
        <f t="shared" si="25"/>
        <v>1</v>
      </c>
      <c r="J84" s="29">
        <f t="shared" si="26"/>
        <v>2</v>
      </c>
      <c r="K84" s="96"/>
    </row>
    <row r="85" spans="1:11" s="25" customFormat="1" x14ac:dyDescent="0.2">
      <c r="A85" s="80" t="s">
        <v>48</v>
      </c>
      <c r="B85" s="41">
        <v>3</v>
      </c>
      <c r="C85" s="77" t="s">
        <v>10</v>
      </c>
      <c r="D85" s="37">
        <f t="shared" si="24"/>
        <v>30</v>
      </c>
      <c r="E85" s="78">
        <v>15</v>
      </c>
      <c r="F85" s="78">
        <v>5</v>
      </c>
      <c r="G85" s="78">
        <v>10</v>
      </c>
      <c r="H85" s="37"/>
      <c r="I85" s="85">
        <f t="shared" si="25"/>
        <v>1</v>
      </c>
      <c r="J85" s="29">
        <f t="shared" si="26"/>
        <v>1</v>
      </c>
      <c r="K85" s="96"/>
    </row>
    <row r="86" spans="1:11" s="25" customFormat="1" x14ac:dyDescent="0.2">
      <c r="A86" s="80" t="s">
        <v>49</v>
      </c>
      <c r="B86" s="41">
        <v>2</v>
      </c>
      <c r="C86" s="77" t="s">
        <v>11</v>
      </c>
      <c r="D86" s="37">
        <f t="shared" si="24"/>
        <v>30</v>
      </c>
      <c r="E86" s="78">
        <v>15</v>
      </c>
      <c r="F86" s="78">
        <v>5</v>
      </c>
      <c r="G86" s="78">
        <v>10</v>
      </c>
      <c r="H86" s="37"/>
      <c r="I86" s="85">
        <f t="shared" si="25"/>
        <v>1</v>
      </c>
      <c r="J86" s="29">
        <f t="shared" si="26"/>
        <v>1</v>
      </c>
      <c r="K86" s="96"/>
    </row>
    <row r="87" spans="1:11" s="25" customFormat="1" x14ac:dyDescent="0.2">
      <c r="A87" s="80" t="s">
        <v>77</v>
      </c>
      <c r="B87" s="41">
        <v>3</v>
      </c>
      <c r="C87" s="77" t="s">
        <v>11</v>
      </c>
      <c r="D87" s="37">
        <f t="shared" si="24"/>
        <v>45</v>
      </c>
      <c r="E87" s="37"/>
      <c r="F87" s="37"/>
      <c r="G87" s="37">
        <v>45</v>
      </c>
      <c r="H87" s="37"/>
      <c r="I87" s="85">
        <f t="shared" si="25"/>
        <v>0</v>
      </c>
      <c r="J87" s="29">
        <f t="shared" si="26"/>
        <v>3</v>
      </c>
      <c r="K87" s="96"/>
    </row>
    <row r="88" spans="1:11" s="25" customFormat="1" x14ac:dyDescent="0.2">
      <c r="A88" s="80" t="s">
        <v>24</v>
      </c>
      <c r="B88" s="41">
        <v>10</v>
      </c>
      <c r="C88" s="77"/>
      <c r="D88" s="37"/>
      <c r="E88" s="37"/>
      <c r="F88" s="37"/>
      <c r="G88" s="37"/>
      <c r="H88" s="37"/>
      <c r="I88" s="85">
        <f t="shared" si="25"/>
        <v>0</v>
      </c>
      <c r="J88" s="29">
        <f t="shared" si="26"/>
        <v>0</v>
      </c>
      <c r="K88" s="96"/>
    </row>
    <row r="89" spans="1:11" ht="13.5" x14ac:dyDescent="0.2">
      <c r="A89" s="43" t="s">
        <v>12</v>
      </c>
      <c r="B89" s="44">
        <f>SUM(B82:B88)</f>
        <v>30</v>
      </c>
      <c r="C89" s="45">
        <f>COUNTIF(C82:C88,"e")</f>
        <v>2</v>
      </c>
      <c r="D89" s="31">
        <f t="shared" ref="D89:I89" si="27">SUM(D82:D88)</f>
        <v>240</v>
      </c>
      <c r="E89" s="31">
        <f t="shared" si="27"/>
        <v>75</v>
      </c>
      <c r="F89" s="31">
        <f t="shared" si="27"/>
        <v>36</v>
      </c>
      <c r="G89" s="31">
        <f t="shared" si="27"/>
        <v>125</v>
      </c>
      <c r="H89" s="31">
        <f t="shared" si="27"/>
        <v>4</v>
      </c>
      <c r="I89" s="86">
        <f t="shared" si="27"/>
        <v>5</v>
      </c>
      <c r="J89" s="51">
        <f>ROUNDUP((F89+G89+H89)/15,0)</f>
        <v>11</v>
      </c>
    </row>
    <row r="90" spans="1:11" ht="13.5" x14ac:dyDescent="0.2">
      <c r="A90" s="34" t="s">
        <v>25</v>
      </c>
      <c r="B90" s="112">
        <f t="shared" ref="B90:H90" si="28">B69+B80+B89</f>
        <v>90</v>
      </c>
      <c r="C90" s="112">
        <f t="shared" si="28"/>
        <v>8</v>
      </c>
      <c r="D90" s="112">
        <f t="shared" si="28"/>
        <v>1000</v>
      </c>
      <c r="E90" s="35">
        <f t="shared" si="28"/>
        <v>358</v>
      </c>
      <c r="F90" s="35">
        <f t="shared" si="28"/>
        <v>185</v>
      </c>
      <c r="G90" s="35">
        <f t="shared" si="28"/>
        <v>447</v>
      </c>
      <c r="H90" s="35">
        <f t="shared" si="28"/>
        <v>10</v>
      </c>
      <c r="I90" s="28"/>
      <c r="J90" s="30"/>
    </row>
    <row r="91" spans="1:11" ht="13.5" x14ac:dyDescent="0.2">
      <c r="A91" s="116" t="s">
        <v>26</v>
      </c>
      <c r="B91" s="113">
        <f t="shared" ref="B91:H91" si="29">B15+B26+B39+B50+B69+B80+B89</f>
        <v>210</v>
      </c>
      <c r="C91" s="113">
        <f t="shared" si="29"/>
        <v>20</v>
      </c>
      <c r="D91" s="113">
        <f t="shared" si="29"/>
        <v>2400</v>
      </c>
      <c r="E91" s="114">
        <f t="shared" si="29"/>
        <v>903</v>
      </c>
      <c r="F91" s="75">
        <f t="shared" si="29"/>
        <v>514</v>
      </c>
      <c r="G91" s="75">
        <f t="shared" si="29"/>
        <v>967</v>
      </c>
      <c r="H91" s="75">
        <f t="shared" si="29"/>
        <v>16</v>
      </c>
      <c r="I91" s="10"/>
      <c r="J91" s="10"/>
    </row>
    <row r="92" spans="1:11" ht="13.5" x14ac:dyDescent="0.2">
      <c r="A92" s="117" t="s">
        <v>15</v>
      </c>
      <c r="B92" s="109"/>
      <c r="C92" s="110"/>
      <c r="D92" s="111"/>
      <c r="E92" s="115">
        <f>(E91/D91)*100</f>
        <v>37.625</v>
      </c>
      <c r="F92" s="108">
        <f>(F91/D91)*100</f>
        <v>21.416666666666668</v>
      </c>
      <c r="G92" s="107">
        <f>(G91/D91)*100</f>
        <v>40.291666666666664</v>
      </c>
      <c r="H92" s="107">
        <f>(H91/D91)*100</f>
        <v>0.66666666666666674</v>
      </c>
      <c r="I92" s="11"/>
      <c r="J92" s="12"/>
    </row>
  </sheetData>
  <sheetProtection selectLockedCells="1" selectUnlockedCells="1"/>
  <mergeCells count="10">
    <mergeCell ref="A59:J59"/>
    <mergeCell ref="A1:J1"/>
    <mergeCell ref="A70:J70"/>
    <mergeCell ref="A81:J81"/>
    <mergeCell ref="A2:J2"/>
    <mergeCell ref="I53:J53"/>
    <mergeCell ref="A4:J4"/>
    <mergeCell ref="A40:J40"/>
    <mergeCell ref="A27:J27"/>
    <mergeCell ref="A16:J16"/>
  </mergeCells>
  <phoneticPr fontId="0" type="noConversion"/>
  <pageMargins left="0" right="0" top="0.24" bottom="0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topLeftCell="B1" zoomScale="115" zoomScaleNormal="115" workbookViewId="0">
      <selection activeCell="I5" sqref="I5"/>
    </sheetView>
  </sheetViews>
  <sheetFormatPr defaultRowHeight="12.75" x14ac:dyDescent="0.2"/>
  <cols>
    <col min="1" max="1" width="0" hidden="1" customWidth="1"/>
    <col min="2" max="2" width="44.5703125" customWidth="1"/>
    <col min="3" max="7" width="6.28515625" customWidth="1"/>
    <col min="8" max="9" width="5.42578125" customWidth="1"/>
    <col min="10" max="11" width="6.28515625" customWidth="1"/>
  </cols>
  <sheetData>
    <row r="1" spans="2:11" x14ac:dyDescent="0.2">
      <c r="B1" s="163" t="s">
        <v>16</v>
      </c>
      <c r="C1" s="163"/>
      <c r="D1" s="163"/>
      <c r="E1" s="163"/>
      <c r="F1" s="163"/>
      <c r="G1" s="163"/>
      <c r="H1" s="163"/>
      <c r="I1" s="163"/>
      <c r="J1" s="163"/>
      <c r="K1" s="163"/>
    </row>
    <row r="2" spans="2:11" ht="45" customHeight="1" x14ac:dyDescent="0.2">
      <c r="B2" s="164" t="s">
        <v>103</v>
      </c>
      <c r="C2" s="165"/>
      <c r="D2" s="165"/>
      <c r="E2" s="165"/>
      <c r="F2" s="165"/>
      <c r="G2" s="165"/>
      <c r="H2" s="165"/>
      <c r="I2" s="165"/>
      <c r="J2" s="165"/>
      <c r="K2" s="166"/>
    </row>
    <row r="3" spans="2:11" ht="100.5" x14ac:dyDescent="0.2">
      <c r="B3" s="141" t="s">
        <v>0</v>
      </c>
      <c r="C3" s="142" t="s">
        <v>1</v>
      </c>
      <c r="D3" s="143" t="s">
        <v>2</v>
      </c>
      <c r="E3" s="143" t="s">
        <v>3</v>
      </c>
      <c r="F3" s="144" t="s">
        <v>4</v>
      </c>
      <c r="G3" s="145" t="s">
        <v>5</v>
      </c>
      <c r="H3" s="145" t="s">
        <v>6</v>
      </c>
      <c r="I3" s="143" t="s">
        <v>7</v>
      </c>
      <c r="J3" s="144" t="s">
        <v>8</v>
      </c>
      <c r="K3" s="144" t="s">
        <v>9</v>
      </c>
    </row>
    <row r="4" spans="2:11" ht="12.75" customHeight="1" x14ac:dyDescent="0.2">
      <c r="B4" s="167" t="s">
        <v>89</v>
      </c>
      <c r="C4" s="168"/>
      <c r="D4" s="168"/>
      <c r="E4" s="168"/>
      <c r="F4" s="168"/>
      <c r="G4" s="168"/>
      <c r="H4" s="168"/>
      <c r="I4" s="168"/>
      <c r="J4" s="168"/>
      <c r="K4" s="169"/>
    </row>
    <row r="5" spans="2:11" ht="12.75" customHeight="1" x14ac:dyDescent="0.2">
      <c r="B5" s="133" t="s">
        <v>90</v>
      </c>
      <c r="C5" s="134">
        <v>2</v>
      </c>
      <c r="D5" s="135" t="s">
        <v>11</v>
      </c>
      <c r="E5" s="136">
        <v>30</v>
      </c>
      <c r="F5" s="137">
        <v>30</v>
      </c>
      <c r="G5" s="138"/>
      <c r="H5" s="138"/>
      <c r="I5" s="139"/>
      <c r="J5" s="140">
        <f>F5/15</f>
        <v>2</v>
      </c>
      <c r="K5" s="140">
        <f>G5/15</f>
        <v>0</v>
      </c>
    </row>
    <row r="6" spans="2:11" ht="18" x14ac:dyDescent="0.2">
      <c r="B6" s="133" t="s">
        <v>91</v>
      </c>
      <c r="C6" s="134">
        <v>2</v>
      </c>
      <c r="D6" s="135" t="s">
        <v>11</v>
      </c>
      <c r="E6" s="136">
        <v>30</v>
      </c>
      <c r="F6" s="137">
        <v>30</v>
      </c>
      <c r="G6" s="138"/>
      <c r="H6" s="138"/>
      <c r="I6" s="139"/>
      <c r="J6" s="140">
        <f>F6/15</f>
        <v>2</v>
      </c>
      <c r="K6" s="140">
        <f>G6/15</f>
        <v>0</v>
      </c>
    </row>
    <row r="7" spans="2:11" ht="12.75" customHeight="1" x14ac:dyDescent="0.2">
      <c r="B7" s="167" t="s">
        <v>99</v>
      </c>
      <c r="C7" s="168"/>
      <c r="D7" s="168"/>
      <c r="E7" s="168"/>
      <c r="F7" s="168"/>
      <c r="G7" s="168"/>
      <c r="H7" s="168"/>
      <c r="I7" s="168"/>
      <c r="J7" s="168"/>
      <c r="K7" s="169"/>
    </row>
    <row r="8" spans="2:11" ht="12.75" customHeight="1" x14ac:dyDescent="0.2">
      <c r="B8" s="133" t="s">
        <v>92</v>
      </c>
      <c r="C8" s="134">
        <v>2</v>
      </c>
      <c r="D8" s="135" t="s">
        <v>11</v>
      </c>
      <c r="E8" s="136">
        <v>30</v>
      </c>
      <c r="F8" s="137">
        <v>30</v>
      </c>
      <c r="G8" s="138"/>
      <c r="H8" s="138"/>
      <c r="I8" s="139"/>
      <c r="J8" s="140">
        <f>F8/15</f>
        <v>2</v>
      </c>
      <c r="K8" s="140">
        <f>G8/15</f>
        <v>0</v>
      </c>
    </row>
    <row r="9" spans="2:11" ht="18" x14ac:dyDescent="0.2">
      <c r="B9" s="133" t="s">
        <v>93</v>
      </c>
      <c r="C9" s="134">
        <v>2</v>
      </c>
      <c r="D9" s="135" t="s">
        <v>11</v>
      </c>
      <c r="E9" s="136">
        <v>30</v>
      </c>
      <c r="F9" s="137">
        <v>30</v>
      </c>
      <c r="G9" s="138"/>
      <c r="H9" s="138"/>
      <c r="I9" s="139"/>
      <c r="J9" s="140">
        <f>F9/15</f>
        <v>2</v>
      </c>
      <c r="K9" s="140">
        <f>G9/15</f>
        <v>0</v>
      </c>
    </row>
    <row r="10" spans="2:11" ht="12.75" customHeight="1" x14ac:dyDescent="0.2">
      <c r="B10" s="167" t="s">
        <v>88</v>
      </c>
      <c r="C10" s="168"/>
      <c r="D10" s="168"/>
      <c r="E10" s="168"/>
      <c r="F10" s="168"/>
      <c r="G10" s="168"/>
      <c r="H10" s="168"/>
      <c r="I10" s="168"/>
      <c r="J10" s="168"/>
      <c r="K10" s="169"/>
    </row>
    <row r="11" spans="2:11" ht="12.75" customHeight="1" x14ac:dyDescent="0.2">
      <c r="B11" s="133" t="s">
        <v>82</v>
      </c>
      <c r="C11" s="134">
        <v>1</v>
      </c>
      <c r="D11" s="135" t="s">
        <v>11</v>
      </c>
      <c r="E11" s="136">
        <f t="shared" ref="E11:E16" si="0">SUM(F11:I11)</f>
        <v>15</v>
      </c>
      <c r="F11" s="137">
        <v>15</v>
      </c>
      <c r="G11" s="138"/>
      <c r="H11" s="138"/>
      <c r="I11" s="139"/>
      <c r="J11" s="140">
        <f t="shared" ref="J11:K16" si="1">F11/15</f>
        <v>1</v>
      </c>
      <c r="K11" s="140">
        <f t="shared" si="1"/>
        <v>0</v>
      </c>
    </row>
    <row r="12" spans="2:11" ht="18" x14ac:dyDescent="0.2">
      <c r="B12" s="133" t="s">
        <v>83</v>
      </c>
      <c r="C12" s="134">
        <v>1</v>
      </c>
      <c r="D12" s="135" t="s">
        <v>11</v>
      </c>
      <c r="E12" s="136">
        <f t="shared" si="0"/>
        <v>15</v>
      </c>
      <c r="F12" s="137">
        <v>15</v>
      </c>
      <c r="G12" s="138"/>
      <c r="H12" s="138"/>
      <c r="I12" s="139"/>
      <c r="J12" s="140">
        <f t="shared" si="1"/>
        <v>1</v>
      </c>
      <c r="K12" s="140">
        <f t="shared" si="1"/>
        <v>0</v>
      </c>
    </row>
    <row r="13" spans="2:11" ht="12.75" customHeight="1" x14ac:dyDescent="0.2">
      <c r="B13" s="133" t="s">
        <v>84</v>
      </c>
      <c r="C13" s="134">
        <v>1</v>
      </c>
      <c r="D13" s="135" t="s">
        <v>11</v>
      </c>
      <c r="E13" s="136">
        <f t="shared" si="0"/>
        <v>15</v>
      </c>
      <c r="F13" s="137">
        <v>15</v>
      </c>
      <c r="G13" s="138"/>
      <c r="H13" s="138"/>
      <c r="I13" s="139"/>
      <c r="J13" s="140">
        <f t="shared" si="1"/>
        <v>1</v>
      </c>
      <c r="K13" s="140">
        <f t="shared" si="1"/>
        <v>0</v>
      </c>
    </row>
    <row r="14" spans="2:11" ht="12.75" customHeight="1" x14ac:dyDescent="0.2">
      <c r="B14" s="133" t="s">
        <v>85</v>
      </c>
      <c r="C14" s="134">
        <v>1</v>
      </c>
      <c r="D14" s="135" t="s">
        <v>11</v>
      </c>
      <c r="E14" s="136">
        <f t="shared" si="0"/>
        <v>15</v>
      </c>
      <c r="F14" s="137">
        <v>15</v>
      </c>
      <c r="G14" s="138"/>
      <c r="H14" s="138"/>
      <c r="I14" s="139"/>
      <c r="J14" s="140">
        <f t="shared" si="1"/>
        <v>1</v>
      </c>
      <c r="K14" s="140">
        <f t="shared" si="1"/>
        <v>0</v>
      </c>
    </row>
    <row r="15" spans="2:11" ht="18" x14ac:dyDescent="0.2">
      <c r="B15" s="133" t="s">
        <v>86</v>
      </c>
      <c r="C15" s="134">
        <v>1</v>
      </c>
      <c r="D15" s="135" t="s">
        <v>11</v>
      </c>
      <c r="E15" s="136">
        <f t="shared" si="0"/>
        <v>15</v>
      </c>
      <c r="F15" s="137">
        <v>15</v>
      </c>
      <c r="G15" s="138"/>
      <c r="H15" s="138"/>
      <c r="I15" s="139"/>
      <c r="J15" s="140">
        <f t="shared" si="1"/>
        <v>1</v>
      </c>
      <c r="K15" s="140">
        <f t="shared" si="1"/>
        <v>0</v>
      </c>
    </row>
    <row r="16" spans="2:11" ht="18" x14ac:dyDescent="0.2">
      <c r="B16" s="133" t="s">
        <v>87</v>
      </c>
      <c r="C16" s="134">
        <v>1</v>
      </c>
      <c r="D16" s="135" t="s">
        <v>11</v>
      </c>
      <c r="E16" s="136">
        <f t="shared" si="0"/>
        <v>15</v>
      </c>
      <c r="F16" s="137">
        <v>15</v>
      </c>
      <c r="G16" s="138"/>
      <c r="H16" s="138"/>
      <c r="I16" s="139"/>
      <c r="J16" s="140">
        <f t="shared" si="1"/>
        <v>1</v>
      </c>
      <c r="K16" s="140">
        <f t="shared" si="1"/>
        <v>0</v>
      </c>
    </row>
  </sheetData>
  <mergeCells count="5">
    <mergeCell ref="B1:K1"/>
    <mergeCell ref="B2:K2"/>
    <mergeCell ref="B10:K10"/>
    <mergeCell ref="B7:K7"/>
    <mergeCell ref="B4:K4"/>
  </mergeCells>
  <phoneticPr fontId="0" type="noConversion"/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I-VII</vt:lpstr>
      <vt:lpstr>Przedmioty humanis. do wyboru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rec</cp:lastModifiedBy>
  <cp:lastPrinted>2018-04-16T12:02:56Z</cp:lastPrinted>
  <dcterms:created xsi:type="dcterms:W3CDTF">2013-01-21T11:52:24Z</dcterms:created>
  <dcterms:modified xsi:type="dcterms:W3CDTF">2018-11-25T21:14:16Z</dcterms:modified>
</cp:coreProperties>
</file>