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czerwiec 2026\doskonalenie kryminalistyka w biogospodarce\"/>
    </mc:Choice>
  </mc:AlternateContent>
  <xr:revisionPtr revIDLastSave="0" documentId="8_{E5F178B0-4622-48BE-BAA1-54D0F74BC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wB 2 st. " sheetId="2" r:id="rId1"/>
  </sheets>
  <definedNames>
    <definedName name="_xlnm._FilterDatabase" localSheetId="0" hidden="1">'KwB 2 st. '!$A$3:$K$55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2" l="1"/>
  <c r="J26" i="2"/>
  <c r="K26" i="2"/>
  <c r="I52" i="2" l="1"/>
  <c r="A45" i="2" l="1"/>
  <c r="A46" i="2" s="1"/>
  <c r="A47" i="2" s="1"/>
  <c r="A48" i="2" s="1"/>
  <c r="A49" i="2" s="1"/>
  <c r="A50" i="2" s="1"/>
  <c r="A51" i="2" s="1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19" i="2"/>
  <c r="A20" i="2" s="1"/>
  <c r="A21" i="2" s="1"/>
  <c r="A22" i="2" s="1"/>
  <c r="A23" i="2" s="1"/>
  <c r="A24" i="2" s="1"/>
  <c r="A25" i="2" s="1"/>
  <c r="A26" i="2" s="1"/>
  <c r="A27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J21" i="2"/>
  <c r="K21" i="2"/>
  <c r="K13" i="2"/>
  <c r="E39" i="2"/>
  <c r="K39" i="2"/>
  <c r="J39" i="2"/>
  <c r="E6" i="2"/>
  <c r="E7" i="2"/>
  <c r="E8" i="2"/>
  <c r="E9" i="2"/>
  <c r="E11" i="2"/>
  <c r="E12" i="2"/>
  <c r="E13" i="2"/>
  <c r="E14" i="2"/>
  <c r="E31" i="2"/>
  <c r="E15" i="2"/>
  <c r="E21" i="2" l="1"/>
  <c r="J13" i="2"/>
  <c r="K8" i="2"/>
  <c r="J8" i="2"/>
  <c r="K11" i="2"/>
  <c r="J11" i="2"/>
  <c r="J45" i="2" l="1"/>
  <c r="K45" i="2"/>
  <c r="J46" i="2"/>
  <c r="K46" i="2"/>
  <c r="J48" i="2"/>
  <c r="K48" i="2"/>
  <c r="J49" i="2"/>
  <c r="K49" i="2"/>
  <c r="J50" i="2"/>
  <c r="K50" i="2"/>
  <c r="K44" i="2"/>
  <c r="J44" i="2"/>
  <c r="E45" i="2"/>
  <c r="E46" i="2"/>
  <c r="E48" i="2"/>
  <c r="E49" i="2"/>
  <c r="E50" i="2"/>
  <c r="E44" i="2"/>
  <c r="F42" i="2" l="1"/>
  <c r="G42" i="2"/>
  <c r="H42" i="2"/>
  <c r="I42" i="2"/>
  <c r="C42" i="2"/>
  <c r="D42" i="2"/>
  <c r="D28" i="2"/>
  <c r="D16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40" i="2"/>
  <c r="K40" i="2"/>
  <c r="J41" i="2"/>
  <c r="K41" i="2"/>
  <c r="K30" i="2"/>
  <c r="J30" i="2"/>
  <c r="K5" i="2"/>
  <c r="J5" i="2"/>
  <c r="J6" i="2"/>
  <c r="K6" i="2"/>
  <c r="J7" i="2"/>
  <c r="K7" i="2"/>
  <c r="J9" i="2"/>
  <c r="K9" i="2"/>
  <c r="J12" i="2"/>
  <c r="K12" i="2"/>
  <c r="J14" i="2"/>
  <c r="K14" i="2"/>
  <c r="J15" i="2"/>
  <c r="K15" i="2"/>
  <c r="J19" i="2"/>
  <c r="K19" i="2"/>
  <c r="J20" i="2"/>
  <c r="K20" i="2"/>
  <c r="J22" i="2"/>
  <c r="K22" i="2"/>
  <c r="J47" i="2"/>
  <c r="K47" i="2"/>
  <c r="J24" i="2"/>
  <c r="K24" i="2"/>
  <c r="J23" i="2"/>
  <c r="K23" i="2"/>
  <c r="J25" i="2"/>
  <c r="K25" i="2"/>
  <c r="J10" i="2"/>
  <c r="K10" i="2"/>
  <c r="J27" i="2"/>
  <c r="K27" i="2"/>
  <c r="J31" i="2"/>
  <c r="K31" i="2"/>
  <c r="K18" i="2"/>
  <c r="J18" i="2"/>
  <c r="E32" i="2"/>
  <c r="E33" i="2"/>
  <c r="E34" i="2"/>
  <c r="E35" i="2"/>
  <c r="E36" i="2"/>
  <c r="E37" i="2"/>
  <c r="E38" i="2"/>
  <c r="E40" i="2"/>
  <c r="E41" i="2"/>
  <c r="E30" i="2"/>
  <c r="E19" i="2"/>
  <c r="E20" i="2"/>
  <c r="E22" i="2"/>
  <c r="E47" i="2"/>
  <c r="E24" i="2"/>
  <c r="E23" i="2"/>
  <c r="E25" i="2"/>
  <c r="E10" i="2"/>
  <c r="E27" i="2"/>
  <c r="E18" i="2"/>
  <c r="E5" i="2"/>
  <c r="E16" i="2" l="1"/>
  <c r="K52" i="2"/>
  <c r="E42" i="2"/>
  <c r="K42" i="2"/>
  <c r="J42" i="2"/>
  <c r="C52" i="2" l="1"/>
  <c r="C28" i="2"/>
  <c r="C16" i="2"/>
  <c r="D52" i="2"/>
  <c r="F28" i="2"/>
  <c r="G28" i="2"/>
  <c r="H28" i="2"/>
  <c r="I28" i="2"/>
  <c r="F16" i="2"/>
  <c r="G16" i="2"/>
  <c r="H16" i="2"/>
  <c r="I16" i="2"/>
  <c r="H52" i="2"/>
  <c r="G52" i="2"/>
  <c r="F52" i="2"/>
  <c r="I53" i="2" l="1"/>
  <c r="C53" i="2"/>
  <c r="D53" i="2"/>
  <c r="F53" i="2"/>
  <c r="G53" i="2"/>
  <c r="H53" i="2"/>
  <c r="J52" i="2"/>
  <c r="K28" i="2"/>
  <c r="J28" i="2"/>
  <c r="E28" i="2"/>
  <c r="K16" i="2"/>
  <c r="E52" i="2"/>
  <c r="K53" i="2" l="1"/>
  <c r="J16" i="2" l="1"/>
  <c r="J53" i="2" s="1"/>
  <c r="E53" i="2" l="1"/>
  <c r="I54" i="2" l="1"/>
  <c r="G54" i="2"/>
  <c r="H54" i="2"/>
  <c r="F54" i="2"/>
</calcChain>
</file>

<file path=xl/sharedStrings.xml><?xml version="1.0" encoding="utf-8"?>
<sst xmlns="http://schemas.openxmlformats.org/spreadsheetml/2006/main" count="139" uniqueCount="66">
  <si>
    <t>Forma zal.</t>
  </si>
  <si>
    <t>Wykłady</t>
  </si>
  <si>
    <t>z</t>
  </si>
  <si>
    <t>e</t>
  </si>
  <si>
    <t>Σ</t>
  </si>
  <si>
    <t>Biostatystyka</t>
  </si>
  <si>
    <t>ECTS</t>
  </si>
  <si>
    <t>Praca magisterska i egzamin dyplomowy</t>
  </si>
  <si>
    <t>Seminarium dyplomowe 1</t>
  </si>
  <si>
    <t>Seminarium dyplomowe 2</t>
  </si>
  <si>
    <t>Sekwencjonowanie DNA - practicum</t>
  </si>
  <si>
    <t>Analiza kryminalna</t>
  </si>
  <si>
    <t>Język obcy specjalistyczny</t>
  </si>
  <si>
    <t>Techniki molekularne</t>
  </si>
  <si>
    <t>Lp.</t>
  </si>
  <si>
    <t>Godziny ogółem</t>
  </si>
  <si>
    <t>Ćw.Aud.</t>
  </si>
  <si>
    <t>Ćw.Lab.</t>
  </si>
  <si>
    <t>SEMESTR 1</t>
  </si>
  <si>
    <t xml:space="preserve">  </t>
  </si>
  <si>
    <t>SEMESTR 2</t>
  </si>
  <si>
    <t>SEMESTR 3</t>
  </si>
  <si>
    <t>SEMESTR 4</t>
  </si>
  <si>
    <t>Razem</t>
  </si>
  <si>
    <t>Udział %</t>
  </si>
  <si>
    <t>* - przedm. hum.-społ.</t>
  </si>
  <si>
    <t>Ćw. Ter.</t>
  </si>
  <si>
    <t>Wyk. Tyg.</t>
  </si>
  <si>
    <t>Ćw. Tyg.</t>
  </si>
  <si>
    <t>WYDZIAŁ NAUK O ZWIERZĘTACH I BIOGOSPODARKI</t>
  </si>
  <si>
    <t>Identyfikacja gatunkowa i osobnicza zwierząt</t>
  </si>
  <si>
    <t>Logika*</t>
  </si>
  <si>
    <t>Weterynaria sądowa</t>
  </si>
  <si>
    <t>Podstawy daktyloskopii i identyfikacja śladów zwierzęcych</t>
  </si>
  <si>
    <t>Epigenetyka</t>
  </si>
  <si>
    <t>Cytogenetyka zwierząt</t>
  </si>
  <si>
    <t>Metodologia badań materiałów źródłowych</t>
  </si>
  <si>
    <t>Psychologia społeczna z elementami profilowania kryminalnego *</t>
  </si>
  <si>
    <t xml:space="preserve">Zwierzęta w praktyce śledczej </t>
  </si>
  <si>
    <t>Analiza kryminalistyczna włosów i włókien</t>
  </si>
  <si>
    <t>Przestępczość w sporcie jeździeckim</t>
  </si>
  <si>
    <t>Szkody w lasach i metody wyceny strat</t>
  </si>
  <si>
    <t>System identyfikacji i rejestracji zwierząt</t>
  </si>
  <si>
    <t>Kryminalistyka ogólna a zwierzęta</t>
  </si>
  <si>
    <r>
      <rPr>
        <b/>
        <sz val="11"/>
        <rFont val="Arial Narrow"/>
        <family val="2"/>
        <charset val="238"/>
      </rPr>
      <t xml:space="preserve">PDW1 </t>
    </r>
    <r>
      <rPr>
        <sz val="11"/>
        <rFont val="Arial Narrow"/>
        <family val="2"/>
        <charset val="238"/>
      </rPr>
      <t>Epidemiologia / Sanitarne aspekty zdrowia zwierząt</t>
    </r>
  </si>
  <si>
    <r>
      <rPr>
        <b/>
        <sz val="11"/>
        <rFont val="Arial Narrow"/>
        <family val="2"/>
        <charset val="238"/>
      </rPr>
      <t xml:space="preserve">PDW3 </t>
    </r>
    <r>
      <rPr>
        <sz val="11"/>
        <rFont val="Arial Narrow"/>
        <family val="2"/>
        <charset val="238"/>
      </rPr>
      <t>Prawne aspekty pracy biegłego sądowego / Funkcjonowanie biegłych sądowych w wymiarze sprawiedliwości*</t>
    </r>
  </si>
  <si>
    <r>
      <rPr>
        <b/>
        <sz val="11"/>
        <rFont val="Arial Narrow"/>
        <family val="2"/>
        <charset val="238"/>
      </rPr>
      <t xml:space="preserve">PDW4 </t>
    </r>
    <r>
      <rPr>
        <sz val="11"/>
        <rFont val="Arial Narrow"/>
        <family val="2"/>
        <charset val="238"/>
      </rPr>
      <t xml:space="preserve">Prawne ograniczenia handlu dzikimi zwierzętami / Konwencja o różnorodności biologicznej </t>
    </r>
  </si>
  <si>
    <r>
      <rPr>
        <b/>
        <sz val="11"/>
        <rFont val="Arial Narrow"/>
        <family val="2"/>
        <charset val="238"/>
      </rPr>
      <t xml:space="preserve">PDW5 </t>
    </r>
    <r>
      <rPr>
        <sz val="11"/>
        <rFont val="Arial Narrow"/>
        <family val="2"/>
        <charset val="238"/>
      </rPr>
      <t>Zagrożenia CBRN / Monitorowanie zagrożeń bezpieczeństwa</t>
    </r>
  </si>
  <si>
    <r>
      <rPr>
        <b/>
        <sz val="11"/>
        <rFont val="Arial Narrow"/>
        <family val="2"/>
        <charset val="238"/>
      </rPr>
      <t xml:space="preserve">PDW6 </t>
    </r>
    <r>
      <rPr>
        <sz val="11"/>
        <rFont val="Arial Narrow"/>
        <family val="2"/>
        <charset val="238"/>
      </rPr>
      <t>Diagnostyka roślin w kryminalistyce / Diagnostyka biozagrożeń środowiska</t>
    </r>
  </si>
  <si>
    <r>
      <rPr>
        <b/>
        <sz val="11"/>
        <rFont val="Arial Narrow"/>
        <family val="2"/>
        <charset val="238"/>
      </rPr>
      <t xml:space="preserve">PDW7 </t>
    </r>
    <r>
      <rPr>
        <sz val="11"/>
        <rFont val="Arial Narrow"/>
        <family val="2"/>
        <charset val="238"/>
      </rPr>
      <t>Datowanie wieku drzew i drewna dla potrzeb sądownictwa / Dendrochronologia</t>
    </r>
  </si>
  <si>
    <r>
      <rPr>
        <b/>
        <sz val="11"/>
        <rFont val="Arial Narrow"/>
        <family val="2"/>
        <charset val="238"/>
      </rPr>
      <t xml:space="preserve">PDW8 </t>
    </r>
    <r>
      <rPr>
        <sz val="11"/>
        <rFont val="Arial Narrow"/>
        <family val="2"/>
        <charset val="238"/>
      </rPr>
      <t>Ochrona własności intelektualnej / Prawo patentowe *</t>
    </r>
  </si>
  <si>
    <r>
      <rPr>
        <b/>
        <sz val="11"/>
        <rFont val="Arial Narrow"/>
        <family val="2"/>
        <charset val="238"/>
      </rPr>
      <t xml:space="preserve">PDW10 </t>
    </r>
    <r>
      <rPr>
        <sz val="11"/>
        <rFont val="Arial Narrow"/>
        <family val="2"/>
        <charset val="238"/>
      </rPr>
      <t>Inżynieria genetyczna / Modyfikacje genetyczne / Genetic engineering</t>
    </r>
  </si>
  <si>
    <r>
      <rPr>
        <b/>
        <sz val="11"/>
        <rFont val="Arial Narrow"/>
        <family val="2"/>
        <charset val="238"/>
      </rPr>
      <t xml:space="preserve">PDW12 </t>
    </r>
    <r>
      <rPr>
        <sz val="11"/>
        <rFont val="Arial Narrow"/>
        <family val="2"/>
        <charset val="238"/>
      </rPr>
      <t xml:space="preserve">Identyfikacja i monitorowanie środków żywienia / Kryminalistyczna analiza środków żywienia </t>
    </r>
  </si>
  <si>
    <r>
      <rPr>
        <b/>
        <sz val="11"/>
        <rFont val="Arial Narrow"/>
        <family val="2"/>
        <charset val="238"/>
      </rPr>
      <t xml:space="preserve">PDW13 </t>
    </r>
    <r>
      <rPr>
        <sz val="11"/>
        <rFont val="Arial Narrow"/>
        <family val="2"/>
        <charset val="238"/>
      </rPr>
      <t>Bezpieczeństwo systemów i sieci informatycznych / Cyberbezpieczeństwo</t>
    </r>
  </si>
  <si>
    <r>
      <rPr>
        <b/>
        <sz val="11"/>
        <rFont val="Arial Narrow"/>
        <family val="2"/>
        <charset val="238"/>
      </rPr>
      <t xml:space="preserve">PDW2 </t>
    </r>
    <r>
      <rPr>
        <sz val="11"/>
        <rFont val="Arial Narrow"/>
        <family val="2"/>
        <charset val="238"/>
      </rPr>
      <t>Bezpieczeństwo przeciwpożarowe w produkcji zwierzęcej / Podstawy dochodzeń popożarowych</t>
    </r>
  </si>
  <si>
    <t xml:space="preserve">Ustalanie daty śmierci zwierząt metodą entomologiczną </t>
  </si>
  <si>
    <r>
      <rPr>
        <b/>
        <sz val="11"/>
        <rFont val="Arial Narrow"/>
        <family val="2"/>
        <charset val="238"/>
      </rPr>
      <t xml:space="preserve">PDW9 </t>
    </r>
    <r>
      <rPr>
        <sz val="11"/>
        <rFont val="Arial Narrow"/>
        <family val="2"/>
        <charset val="238"/>
      </rPr>
      <t>Sztuczna inteligencja w badaniach naukowych / Etyczne i prawne aspekty AI</t>
    </r>
  </si>
  <si>
    <t>Genealogia genetyczna i analizy rodowodowe zwierząt hodowlanych</t>
  </si>
  <si>
    <r>
      <rPr>
        <b/>
        <sz val="11"/>
        <rFont val="Arial Narrow"/>
        <family val="2"/>
        <charset val="238"/>
      </rPr>
      <t xml:space="preserve">PDW11 </t>
    </r>
    <r>
      <rPr>
        <sz val="11"/>
        <rFont val="Arial Narrow"/>
        <family val="2"/>
        <charset val="238"/>
      </rPr>
      <t>Anatomia porównawcza zwierząt towarzyszących / Anatomia porównawcza zwierząt gospodarskich</t>
    </r>
  </si>
  <si>
    <r>
      <rPr>
        <b/>
        <sz val="11"/>
        <rFont val="Arial Narrow"/>
        <family val="2"/>
        <charset val="238"/>
      </rPr>
      <t xml:space="preserve">PDW14 </t>
    </r>
    <r>
      <rPr>
        <sz val="11"/>
        <rFont val="Arial Narrow"/>
        <family val="2"/>
        <charset val="238"/>
      </rPr>
      <t>Trening wytrzymałościowy i elementy samoobrony / Sztuki walki</t>
    </r>
  </si>
  <si>
    <r>
      <rPr>
        <b/>
        <sz val="11"/>
        <rFont val="Arial Narrow"/>
        <family val="2"/>
        <charset val="238"/>
      </rPr>
      <t xml:space="preserve">PDW15 </t>
    </r>
    <r>
      <rPr>
        <sz val="11"/>
        <rFont val="Arial Narrow"/>
        <family val="2"/>
        <charset val="238"/>
      </rPr>
      <t>Zarządzanie bezpieczeństwem środków spożywczych / Agroterroryzm</t>
    </r>
  </si>
  <si>
    <t>Przedmiot**</t>
  </si>
  <si>
    <t>** - część zajęć będzie prowadzona z wykorzystaniem technik i metod kształcenia na odległość</t>
  </si>
  <si>
    <t>Przestępstwa i wykroczenia przeciwko zwierzętom wolno żyjącym</t>
  </si>
  <si>
    <t>Zadania prewencyjne policji</t>
  </si>
  <si>
    <t>Kierunek: Kryminalistyka w biogospodarce, studia stacjonarne drugiego stopnia. Plan studiów zgodny z Uchwałą nr 42/2025-2026 Senatu Uniwersytetu Przyrodniczego w Lublinie z dnia 26.06.2026 r.  Obowiązuje od naboru 2026/2027.   zał.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</si>
</sst>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0.0%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0"/>
      <name val="Arial CE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sz val="9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1" fillId="0" borderId="0"/>
    <xf numFmtId="9" fontId="8" fillId="0" borderId="0" applyFont="0" applyFill="0" applyBorder="0" applyAlignment="0" applyProtection="0"/>
  </cellStyleXfs>
  <cellXfs count="51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textRotation="90" wrapText="1"/>
    </xf>
    <xf numFmtId="164" fontId="7" fillId="0" borderId="1" xfId="8" applyNumberFormat="1" applyFont="1" applyFill="1" applyBorder="1" applyAlignment="1">
      <alignment horizontal="center" vertical="center" textRotation="90" wrapText="1"/>
    </xf>
    <xf numFmtId="49" fontId="7" fillId="0" borderId="1" xfId="8" applyNumberFormat="1" applyFont="1" applyFill="1" applyBorder="1" applyAlignment="1">
      <alignment horizontal="center" vertical="center" textRotation="90" wrapText="1"/>
    </xf>
    <xf numFmtId="0" fontId="7" fillId="4" borderId="1" xfId="1" applyFont="1" applyFill="1" applyBorder="1" applyAlignment="1">
      <alignment horizontal="center" vertical="center" textRotation="90"/>
    </xf>
    <xf numFmtId="0" fontId="7" fillId="4" borderId="1" xfId="1" applyFont="1" applyFill="1" applyBorder="1" applyAlignment="1">
      <alignment horizontal="left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/>
    <xf numFmtId="0" fontId="6" fillId="2" borderId="1" xfId="6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1" xfId="10" applyFont="1" applyBorder="1" applyAlignment="1">
      <alignment horizontal="center" vertical="center"/>
    </xf>
    <xf numFmtId="0" fontId="6" fillId="0" borderId="1" xfId="6" applyFont="1" applyBorder="1" applyAlignment="1">
      <alignment vertical="center" wrapText="1"/>
    </xf>
    <xf numFmtId="44" fontId="7" fillId="0" borderId="1" xfId="8" applyFont="1" applyFill="1" applyBorder="1" applyAlignment="1">
      <alignment horizontal="center" vertical="center" textRotation="90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1" fontId="6" fillId="0" borderId="1" xfId="6" applyNumberFormat="1" applyFont="1" applyBorder="1" applyAlignment="1">
      <alignment horizontal="center" vertical="center"/>
    </xf>
    <xf numFmtId="1" fontId="6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1" xfId="6" applyFont="1" applyBorder="1" applyAlignment="1">
      <alignment wrapText="1"/>
    </xf>
    <xf numFmtId="0" fontId="6" fillId="2" borderId="1" xfId="6" applyFont="1" applyFill="1" applyBorder="1" applyAlignment="1">
      <alignment horizontal="right" wrapText="1"/>
    </xf>
    <xf numFmtId="0" fontId="7" fillId="0" borderId="1" xfId="6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9" fontId="7" fillId="0" borderId="0" xfId="7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6" applyFont="1" applyBorder="1" applyAlignment="1"/>
    <xf numFmtId="10" fontId="10" fillId="0" borderId="0" xfId="7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0" fontId="7" fillId="0" borderId="0" xfId="7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165" fontId="11" fillId="0" borderId="1" xfId="7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3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3" xr:uid="{00000000-0005-0000-0000-000003000000}"/>
    <cellStyle name="Normalny 4" xfId="4" xr:uid="{00000000-0005-0000-0000-000004000000}"/>
    <cellStyle name="Normalny 5" xfId="5" xr:uid="{00000000-0005-0000-0000-000005000000}"/>
    <cellStyle name="Normalny 6" xfId="6" xr:uid="{00000000-0005-0000-0000-000006000000}"/>
    <cellStyle name="Normalny 7" xfId="11" xr:uid="{00000000-0005-0000-0000-000007000000}"/>
    <cellStyle name="Normalny_Arkusz1" xfId="10" xr:uid="{00000000-0005-0000-0000-000008000000}"/>
    <cellStyle name="Procentowy" xfId="7" builtinId="5"/>
    <cellStyle name="Procentowy 2" xfId="12" xr:uid="{00000000-0005-0000-0000-00000A000000}"/>
    <cellStyle name="Walutowy 2" xfId="8" xr:uid="{00000000-0005-0000-0000-00000B000000}"/>
    <cellStyle name="Walutowy 3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K56"/>
  <sheetViews>
    <sheetView tabSelected="1" zoomScale="70" zoomScaleNormal="70" workbookViewId="0">
      <pane xSplit="2" ySplit="3" topLeftCell="C30" activePane="bottomRight" state="frozen"/>
      <selection pane="topRight" activeCell="C1" sqref="C1"/>
      <selection pane="bottomLeft" activeCell="A4" sqref="A4"/>
      <selection pane="bottomRight" activeCell="B2" sqref="B2:K2"/>
    </sheetView>
  </sheetViews>
  <sheetFormatPr defaultColWidth="8.75" defaultRowHeight="16.5"/>
  <cols>
    <col min="1" max="1" width="3.875" style="13" bestFit="1" customWidth="1"/>
    <col min="2" max="2" width="40.875" style="13" customWidth="1"/>
    <col min="3" max="3" width="4" style="28" customWidth="1"/>
    <col min="4" max="4" width="4.625" style="28" customWidth="1"/>
    <col min="5" max="5" width="4.75" style="28" customWidth="1"/>
    <col min="6" max="6" width="4" style="28" customWidth="1"/>
    <col min="7" max="8" width="3.875" style="28" customWidth="1"/>
    <col min="9" max="10" width="3.375" style="28" customWidth="1"/>
    <col min="11" max="11" width="3" style="28" customWidth="1"/>
    <col min="12" max="16384" width="8.75" style="13"/>
  </cols>
  <sheetData>
    <row r="1" spans="1:11" s="23" customFormat="1" ht="15.75">
      <c r="A1" s="45"/>
      <c r="B1" s="48" t="s">
        <v>29</v>
      </c>
      <c r="C1" s="49"/>
      <c r="D1" s="49"/>
      <c r="E1" s="49"/>
      <c r="F1" s="49"/>
      <c r="G1" s="49"/>
      <c r="H1" s="49"/>
      <c r="I1" s="49"/>
      <c r="J1" s="49"/>
      <c r="K1" s="49"/>
    </row>
    <row r="2" spans="1:11" s="23" customFormat="1" ht="70.5" customHeight="1">
      <c r="A2" s="44"/>
      <c r="B2" s="50" t="s">
        <v>65</v>
      </c>
      <c r="C2" s="50"/>
      <c r="D2" s="50"/>
      <c r="E2" s="50"/>
      <c r="F2" s="50"/>
      <c r="G2" s="50"/>
      <c r="H2" s="50"/>
      <c r="I2" s="50"/>
      <c r="J2" s="50"/>
      <c r="K2" s="50"/>
    </row>
    <row r="3" spans="1:11" ht="77.25" customHeight="1">
      <c r="A3" s="1" t="s">
        <v>14</v>
      </c>
      <c r="B3" s="2" t="s">
        <v>61</v>
      </c>
      <c r="C3" s="3" t="s">
        <v>6</v>
      </c>
      <c r="D3" s="4" t="s">
        <v>0</v>
      </c>
      <c r="E3" s="4" t="s">
        <v>15</v>
      </c>
      <c r="F3" s="4" t="s">
        <v>1</v>
      </c>
      <c r="G3" s="5" t="s">
        <v>16</v>
      </c>
      <c r="H3" s="5" t="s">
        <v>17</v>
      </c>
      <c r="I3" s="16" t="s">
        <v>26</v>
      </c>
      <c r="J3" s="4" t="s">
        <v>27</v>
      </c>
      <c r="K3" s="4" t="s">
        <v>28</v>
      </c>
    </row>
    <row r="4" spans="1:11">
      <c r="A4" s="6"/>
      <c r="B4" s="7" t="s">
        <v>18</v>
      </c>
      <c r="C4" s="8" t="s">
        <v>19</v>
      </c>
      <c r="D4" s="8" t="s">
        <v>19</v>
      </c>
      <c r="E4" s="8" t="s">
        <v>19</v>
      </c>
      <c r="F4" s="8" t="s">
        <v>19</v>
      </c>
      <c r="G4" s="8" t="s">
        <v>19</v>
      </c>
      <c r="H4" s="8" t="s">
        <v>19</v>
      </c>
      <c r="I4" s="8"/>
      <c r="J4" s="8" t="s">
        <v>19</v>
      </c>
      <c r="K4" s="8" t="s">
        <v>19</v>
      </c>
    </row>
    <row r="5" spans="1:11" ht="33">
      <c r="A5" s="9">
        <v>1</v>
      </c>
      <c r="B5" s="15" t="s">
        <v>44</v>
      </c>
      <c r="C5" s="18">
        <v>4</v>
      </c>
      <c r="D5" s="19" t="s">
        <v>2</v>
      </c>
      <c r="E5" s="17">
        <f>SUM(F5:I5)</f>
        <v>45</v>
      </c>
      <c r="F5" s="19">
        <v>15</v>
      </c>
      <c r="G5" s="19">
        <v>10</v>
      </c>
      <c r="H5" s="19">
        <v>20</v>
      </c>
      <c r="I5" s="19"/>
      <c r="J5" s="20">
        <f>ROUNDUP(F5/15,0)</f>
        <v>1</v>
      </c>
      <c r="K5" s="20">
        <f>ROUNDUP((H5+G5+I5)/15,0)</f>
        <v>2</v>
      </c>
    </row>
    <row r="6" spans="1:11" ht="33">
      <c r="A6" s="9">
        <f>A5+1</f>
        <v>2</v>
      </c>
      <c r="B6" s="15" t="s">
        <v>54</v>
      </c>
      <c r="C6" s="18">
        <v>4</v>
      </c>
      <c r="D6" s="19" t="s">
        <v>2</v>
      </c>
      <c r="E6" s="17">
        <f t="shared" ref="E6:E15" si="0">SUM(F6:I6)</f>
        <v>45</v>
      </c>
      <c r="F6" s="19">
        <v>15</v>
      </c>
      <c r="G6" s="19">
        <v>0</v>
      </c>
      <c r="H6" s="19">
        <v>15</v>
      </c>
      <c r="I6" s="19">
        <v>15</v>
      </c>
      <c r="J6" s="20">
        <f t="shared" ref="J6:J15" si="1">ROUNDUP(F6/15,0)</f>
        <v>1</v>
      </c>
      <c r="K6" s="20">
        <f t="shared" ref="K6:K15" si="2">ROUNDUP((H6+G6+I6)/15,0)</f>
        <v>2</v>
      </c>
    </row>
    <row r="7" spans="1:11">
      <c r="A7" s="9">
        <f t="shared" ref="A7:A15" si="3">A6+1</f>
        <v>3</v>
      </c>
      <c r="B7" s="15" t="s">
        <v>35</v>
      </c>
      <c r="C7" s="18">
        <v>6</v>
      </c>
      <c r="D7" s="19" t="s">
        <v>3</v>
      </c>
      <c r="E7" s="17">
        <f t="shared" si="0"/>
        <v>60</v>
      </c>
      <c r="F7" s="19">
        <v>30</v>
      </c>
      <c r="G7" s="19">
        <v>10</v>
      </c>
      <c r="H7" s="19">
        <v>20</v>
      </c>
      <c r="I7" s="19"/>
      <c r="J7" s="20">
        <f t="shared" si="1"/>
        <v>2</v>
      </c>
      <c r="K7" s="20">
        <f t="shared" si="2"/>
        <v>2</v>
      </c>
    </row>
    <row r="8" spans="1:11">
      <c r="A8" s="9">
        <f>A7+1</f>
        <v>4</v>
      </c>
      <c r="B8" s="24" t="s">
        <v>64</v>
      </c>
      <c r="C8" s="18">
        <v>1</v>
      </c>
      <c r="D8" s="19" t="s">
        <v>2</v>
      </c>
      <c r="E8" s="17">
        <f t="shared" si="0"/>
        <v>15</v>
      </c>
      <c r="F8" s="19">
        <v>15</v>
      </c>
      <c r="G8" s="19">
        <v>0</v>
      </c>
      <c r="H8" s="19">
        <v>0</v>
      </c>
      <c r="I8" s="19"/>
      <c r="J8" s="20">
        <f>ROUNDUP(F8/15,0)</f>
        <v>1</v>
      </c>
      <c r="K8" s="20">
        <f>ROUNDUP((H8+G8+I8)/15,0)</f>
        <v>0</v>
      </c>
    </row>
    <row r="9" spans="1:11">
      <c r="A9" s="9">
        <f t="shared" si="3"/>
        <v>5</v>
      </c>
      <c r="B9" s="15" t="s">
        <v>43</v>
      </c>
      <c r="C9" s="18">
        <v>1</v>
      </c>
      <c r="D9" s="19" t="s">
        <v>2</v>
      </c>
      <c r="E9" s="17">
        <f t="shared" si="0"/>
        <v>15</v>
      </c>
      <c r="F9" s="19">
        <v>0</v>
      </c>
      <c r="G9" s="19">
        <v>15</v>
      </c>
      <c r="H9" s="19">
        <v>0</v>
      </c>
      <c r="I9" s="19"/>
      <c r="J9" s="20">
        <f t="shared" si="1"/>
        <v>0</v>
      </c>
      <c r="K9" s="20">
        <f t="shared" si="2"/>
        <v>1</v>
      </c>
    </row>
    <row r="10" spans="1:11">
      <c r="A10" s="9">
        <f t="shared" si="3"/>
        <v>6</v>
      </c>
      <c r="B10" s="24" t="s">
        <v>11</v>
      </c>
      <c r="C10" s="18">
        <v>1</v>
      </c>
      <c r="D10" s="19" t="s">
        <v>2</v>
      </c>
      <c r="E10" s="17">
        <f>SUM(F10:I10)</f>
        <v>15</v>
      </c>
      <c r="F10" s="19">
        <v>0</v>
      </c>
      <c r="G10" s="19">
        <v>5</v>
      </c>
      <c r="H10" s="19">
        <v>10</v>
      </c>
      <c r="I10" s="19"/>
      <c r="J10" s="20">
        <f>ROUNDUP(F10/15,0)</f>
        <v>0</v>
      </c>
      <c r="K10" s="20">
        <f>ROUNDUP((H10+G10+I10)/15,0)</f>
        <v>1</v>
      </c>
    </row>
    <row r="11" spans="1:11">
      <c r="A11" s="9">
        <f t="shared" si="3"/>
        <v>7</v>
      </c>
      <c r="B11" s="15" t="s">
        <v>39</v>
      </c>
      <c r="C11" s="18">
        <v>4</v>
      </c>
      <c r="D11" s="19" t="s">
        <v>3</v>
      </c>
      <c r="E11" s="17">
        <f t="shared" si="0"/>
        <v>45</v>
      </c>
      <c r="F11" s="19">
        <v>15</v>
      </c>
      <c r="G11" s="19">
        <v>10</v>
      </c>
      <c r="H11" s="19">
        <v>20</v>
      </c>
      <c r="I11" s="19"/>
      <c r="J11" s="20">
        <f>ROUNDUP(F11/15,0)</f>
        <v>1</v>
      </c>
      <c r="K11" s="20">
        <f>ROUNDUP((H11+G11+I11)/15,0)</f>
        <v>2</v>
      </c>
    </row>
    <row r="12" spans="1:11">
      <c r="A12" s="9">
        <f t="shared" si="3"/>
        <v>8</v>
      </c>
      <c r="B12" s="15" t="s">
        <v>40</v>
      </c>
      <c r="C12" s="18">
        <v>4</v>
      </c>
      <c r="D12" s="19" t="s">
        <v>2</v>
      </c>
      <c r="E12" s="17">
        <f t="shared" si="0"/>
        <v>45</v>
      </c>
      <c r="F12" s="19">
        <v>15</v>
      </c>
      <c r="G12" s="19">
        <v>0</v>
      </c>
      <c r="H12" s="19">
        <v>20</v>
      </c>
      <c r="I12" s="19">
        <v>10</v>
      </c>
      <c r="J12" s="20">
        <f t="shared" si="1"/>
        <v>1</v>
      </c>
      <c r="K12" s="20">
        <f t="shared" si="2"/>
        <v>2</v>
      </c>
    </row>
    <row r="13" spans="1:11" ht="40.9" customHeight="1">
      <c r="A13" s="9">
        <f t="shared" si="3"/>
        <v>9</v>
      </c>
      <c r="B13" s="15" t="s">
        <v>45</v>
      </c>
      <c r="C13" s="18">
        <v>1</v>
      </c>
      <c r="D13" s="19" t="s">
        <v>2</v>
      </c>
      <c r="E13" s="17">
        <f t="shared" si="0"/>
        <v>15</v>
      </c>
      <c r="F13" s="19">
        <v>15</v>
      </c>
      <c r="G13" s="19">
        <v>0</v>
      </c>
      <c r="H13" s="19">
        <v>0</v>
      </c>
      <c r="I13" s="19"/>
      <c r="J13" s="20">
        <f t="shared" si="1"/>
        <v>1</v>
      </c>
      <c r="K13" s="20">
        <f t="shared" si="2"/>
        <v>0</v>
      </c>
    </row>
    <row r="14" spans="1:11" ht="33">
      <c r="A14" s="9">
        <f t="shared" si="3"/>
        <v>10</v>
      </c>
      <c r="B14" s="15" t="s">
        <v>37</v>
      </c>
      <c r="C14" s="18">
        <v>2</v>
      </c>
      <c r="D14" s="19" t="s">
        <v>2</v>
      </c>
      <c r="E14" s="17">
        <f t="shared" si="0"/>
        <v>30</v>
      </c>
      <c r="F14" s="19">
        <v>15</v>
      </c>
      <c r="G14" s="19">
        <v>5</v>
      </c>
      <c r="H14" s="19">
        <v>10</v>
      </c>
      <c r="I14" s="19"/>
      <c r="J14" s="20">
        <f>ROUNDUP(F14/15,0)</f>
        <v>1</v>
      </c>
      <c r="K14" s="20">
        <f>ROUNDUP((H14+G14+I14)/15,0)</f>
        <v>1</v>
      </c>
    </row>
    <row r="15" spans="1:11">
      <c r="A15" s="9">
        <f t="shared" si="3"/>
        <v>11</v>
      </c>
      <c r="B15" s="26" t="s">
        <v>12</v>
      </c>
      <c r="C15" s="18">
        <v>2</v>
      </c>
      <c r="D15" s="19" t="s">
        <v>2</v>
      </c>
      <c r="E15" s="17">
        <f t="shared" si="0"/>
        <v>30</v>
      </c>
      <c r="F15" s="21">
        <v>0</v>
      </c>
      <c r="G15" s="22">
        <v>0</v>
      </c>
      <c r="H15" s="22">
        <v>30</v>
      </c>
      <c r="I15" s="19"/>
      <c r="J15" s="20">
        <f t="shared" si="1"/>
        <v>0</v>
      </c>
      <c r="K15" s="20">
        <f t="shared" si="2"/>
        <v>2</v>
      </c>
    </row>
    <row r="16" spans="1:11">
      <c r="A16" s="9"/>
      <c r="B16" s="25" t="s">
        <v>4</v>
      </c>
      <c r="C16" s="12">
        <f>SUM(C5:C15)</f>
        <v>30</v>
      </c>
      <c r="D16" s="12">
        <f>COUNTIF(D5:D15,"e")</f>
        <v>2</v>
      </c>
      <c r="E16" s="12">
        <f t="shared" ref="E16:K16" si="4">SUM(E5:E15)</f>
        <v>360</v>
      </c>
      <c r="F16" s="12">
        <f t="shared" si="4"/>
        <v>135</v>
      </c>
      <c r="G16" s="12">
        <f t="shared" si="4"/>
        <v>55</v>
      </c>
      <c r="H16" s="12">
        <f t="shared" si="4"/>
        <v>145</v>
      </c>
      <c r="I16" s="12">
        <f t="shared" si="4"/>
        <v>25</v>
      </c>
      <c r="J16" s="12">
        <f t="shared" si="4"/>
        <v>9</v>
      </c>
      <c r="K16" s="12">
        <f t="shared" si="4"/>
        <v>15</v>
      </c>
    </row>
    <row r="17" spans="1:11">
      <c r="A17" s="6"/>
      <c r="B17" s="7" t="s">
        <v>20</v>
      </c>
      <c r="C17" s="8" t="s">
        <v>19</v>
      </c>
      <c r="D17" s="8" t="s">
        <v>19</v>
      </c>
      <c r="E17" s="8" t="s">
        <v>19</v>
      </c>
      <c r="F17" s="8" t="s">
        <v>19</v>
      </c>
      <c r="G17" s="8" t="s">
        <v>19</v>
      </c>
      <c r="H17" s="8" t="s">
        <v>19</v>
      </c>
      <c r="I17" s="8"/>
      <c r="J17" s="8" t="s">
        <v>19</v>
      </c>
      <c r="K17" s="8" t="s">
        <v>19</v>
      </c>
    </row>
    <row r="18" spans="1:11">
      <c r="A18" s="9">
        <v>12</v>
      </c>
      <c r="B18" s="24" t="s">
        <v>13</v>
      </c>
      <c r="C18" s="18">
        <v>4</v>
      </c>
      <c r="D18" s="19" t="s">
        <v>3</v>
      </c>
      <c r="E18" s="17">
        <f>SUM(F18:I18)</f>
        <v>45</v>
      </c>
      <c r="F18" s="19">
        <v>15</v>
      </c>
      <c r="G18" s="19">
        <v>10</v>
      </c>
      <c r="H18" s="19">
        <v>20</v>
      </c>
      <c r="I18" s="19"/>
      <c r="J18" s="20">
        <f t="shared" ref="J18" si="5">ROUNDUP(F18/15,0)</f>
        <v>1</v>
      </c>
      <c r="K18" s="20">
        <f t="shared" ref="K18" si="6">ROUNDUP((H18+G18+I18)/15,0)</f>
        <v>2</v>
      </c>
    </row>
    <row r="19" spans="1:11" ht="33">
      <c r="A19" s="9">
        <f>A18+1</f>
        <v>13</v>
      </c>
      <c r="B19" s="24" t="s">
        <v>46</v>
      </c>
      <c r="C19" s="18">
        <v>2</v>
      </c>
      <c r="D19" s="19" t="s">
        <v>2</v>
      </c>
      <c r="E19" s="17">
        <f t="shared" ref="E19:E27" si="7">SUM(F19:I19)</f>
        <v>30</v>
      </c>
      <c r="F19" s="19">
        <v>15</v>
      </c>
      <c r="G19" s="19">
        <v>0</v>
      </c>
      <c r="H19" s="19">
        <v>5</v>
      </c>
      <c r="I19" s="19">
        <v>10</v>
      </c>
      <c r="J19" s="20">
        <f t="shared" ref="J19:J27" si="8">ROUNDUP(F19/15,0)</f>
        <v>1</v>
      </c>
      <c r="K19" s="20">
        <f t="shared" ref="K19:K27" si="9">ROUNDUP((H19+G19+I19)/15,0)</f>
        <v>1</v>
      </c>
    </row>
    <row r="20" spans="1:11">
      <c r="A20" s="9">
        <f t="shared" ref="A20:A27" si="10">A19+1</f>
        <v>14</v>
      </c>
      <c r="B20" s="24" t="s">
        <v>30</v>
      </c>
      <c r="C20" s="18">
        <v>4</v>
      </c>
      <c r="D20" s="19" t="s">
        <v>3</v>
      </c>
      <c r="E20" s="17">
        <f t="shared" si="7"/>
        <v>45</v>
      </c>
      <c r="F20" s="19">
        <v>15</v>
      </c>
      <c r="G20" s="19">
        <v>10</v>
      </c>
      <c r="H20" s="19">
        <v>20</v>
      </c>
      <c r="I20" s="19"/>
      <c r="J20" s="20">
        <f t="shared" si="8"/>
        <v>1</v>
      </c>
      <c r="K20" s="20">
        <f t="shared" si="9"/>
        <v>2</v>
      </c>
    </row>
    <row r="21" spans="1:11">
      <c r="A21" s="9">
        <f t="shared" si="10"/>
        <v>15</v>
      </c>
      <c r="B21" s="24" t="s">
        <v>55</v>
      </c>
      <c r="C21" s="18">
        <v>3</v>
      </c>
      <c r="D21" s="19" t="s">
        <v>2</v>
      </c>
      <c r="E21" s="17">
        <f t="shared" si="7"/>
        <v>45</v>
      </c>
      <c r="F21" s="19">
        <v>15</v>
      </c>
      <c r="G21" s="19">
        <v>10</v>
      </c>
      <c r="H21" s="19">
        <v>20</v>
      </c>
      <c r="I21" s="19"/>
      <c r="J21" s="20">
        <f t="shared" ref="J21" si="11">ROUNDUP(F21/15,0)</f>
        <v>1</v>
      </c>
      <c r="K21" s="20">
        <f t="shared" ref="K21" si="12">ROUNDUP((H21+G21+I21)/15,0)</f>
        <v>2</v>
      </c>
    </row>
    <row r="22" spans="1:11" ht="33">
      <c r="A22" s="9">
        <f t="shared" si="10"/>
        <v>16</v>
      </c>
      <c r="B22" s="24" t="s">
        <v>47</v>
      </c>
      <c r="C22" s="18">
        <v>4</v>
      </c>
      <c r="D22" s="19" t="s">
        <v>3</v>
      </c>
      <c r="E22" s="17">
        <f t="shared" si="7"/>
        <v>45</v>
      </c>
      <c r="F22" s="19">
        <v>15</v>
      </c>
      <c r="G22" s="19">
        <v>5</v>
      </c>
      <c r="H22" s="19">
        <v>20</v>
      </c>
      <c r="I22" s="19">
        <v>5</v>
      </c>
      <c r="J22" s="20">
        <f t="shared" si="8"/>
        <v>1</v>
      </c>
      <c r="K22" s="20">
        <f t="shared" si="9"/>
        <v>2</v>
      </c>
    </row>
    <row r="23" spans="1:11" ht="33">
      <c r="A23" s="9">
        <f>A22+1</f>
        <v>17</v>
      </c>
      <c r="B23" s="24" t="s">
        <v>48</v>
      </c>
      <c r="C23" s="18">
        <v>4</v>
      </c>
      <c r="D23" s="19" t="s">
        <v>2</v>
      </c>
      <c r="E23" s="17">
        <f>SUM(F23:I23)</f>
        <v>45</v>
      </c>
      <c r="F23" s="19">
        <v>15</v>
      </c>
      <c r="G23" s="19">
        <v>10</v>
      </c>
      <c r="H23" s="19">
        <v>20</v>
      </c>
      <c r="I23" s="19"/>
      <c r="J23" s="20">
        <f>ROUNDUP(F23/15,0)</f>
        <v>1</v>
      </c>
      <c r="K23" s="20">
        <f>ROUNDUP((H23+G23+I23)/15,0)</f>
        <v>2</v>
      </c>
    </row>
    <row r="24" spans="1:11" ht="33">
      <c r="A24" s="9">
        <f t="shared" si="10"/>
        <v>18</v>
      </c>
      <c r="B24" s="27" t="s">
        <v>49</v>
      </c>
      <c r="C24" s="18">
        <v>3</v>
      </c>
      <c r="D24" s="19" t="s">
        <v>2</v>
      </c>
      <c r="E24" s="17">
        <f t="shared" si="7"/>
        <v>30</v>
      </c>
      <c r="F24" s="19">
        <v>15</v>
      </c>
      <c r="G24" s="19">
        <v>0</v>
      </c>
      <c r="H24" s="19">
        <v>10</v>
      </c>
      <c r="I24" s="19">
        <v>5</v>
      </c>
      <c r="J24" s="20">
        <f t="shared" si="8"/>
        <v>1</v>
      </c>
      <c r="K24" s="20">
        <f t="shared" si="9"/>
        <v>1</v>
      </c>
    </row>
    <row r="25" spans="1:11">
      <c r="A25" s="9">
        <f t="shared" si="10"/>
        <v>19</v>
      </c>
      <c r="B25" s="24" t="s">
        <v>38</v>
      </c>
      <c r="C25" s="18">
        <v>3</v>
      </c>
      <c r="D25" s="19" t="s">
        <v>2</v>
      </c>
      <c r="E25" s="17">
        <f t="shared" si="7"/>
        <v>30</v>
      </c>
      <c r="F25" s="19">
        <v>15</v>
      </c>
      <c r="G25" s="19">
        <v>5</v>
      </c>
      <c r="H25" s="19">
        <v>10</v>
      </c>
      <c r="I25" s="19"/>
      <c r="J25" s="20">
        <f t="shared" si="8"/>
        <v>1</v>
      </c>
      <c r="K25" s="20">
        <f t="shared" si="9"/>
        <v>1</v>
      </c>
    </row>
    <row r="26" spans="1:11">
      <c r="A26" s="9">
        <f>A25+1</f>
        <v>20</v>
      </c>
      <c r="B26" s="24" t="s">
        <v>36</v>
      </c>
      <c r="C26" s="18">
        <v>1</v>
      </c>
      <c r="D26" s="19" t="s">
        <v>2</v>
      </c>
      <c r="E26" s="17">
        <f>SUM(F26:I26)</f>
        <v>15</v>
      </c>
      <c r="F26" s="19">
        <v>15</v>
      </c>
      <c r="G26" s="19">
        <v>0</v>
      </c>
      <c r="H26" s="19">
        <v>0</v>
      </c>
      <c r="I26" s="19"/>
      <c r="J26" s="20">
        <f>ROUNDUP(F26/15,0)</f>
        <v>1</v>
      </c>
      <c r="K26" s="20">
        <f>ROUNDUP((H26+G26+I26)/15,0)</f>
        <v>0</v>
      </c>
    </row>
    <row r="27" spans="1:11">
      <c r="A27" s="9">
        <f t="shared" si="10"/>
        <v>21</v>
      </c>
      <c r="B27" s="32" t="s">
        <v>50</v>
      </c>
      <c r="C27" s="18">
        <v>2</v>
      </c>
      <c r="D27" s="19" t="s">
        <v>2</v>
      </c>
      <c r="E27" s="17">
        <f t="shared" si="7"/>
        <v>30</v>
      </c>
      <c r="F27" s="19">
        <v>15</v>
      </c>
      <c r="G27" s="19">
        <v>5</v>
      </c>
      <c r="H27" s="19">
        <v>10</v>
      </c>
      <c r="I27" s="19"/>
      <c r="J27" s="20">
        <f t="shared" si="8"/>
        <v>1</v>
      </c>
      <c r="K27" s="20">
        <f t="shared" si="9"/>
        <v>1</v>
      </c>
    </row>
    <row r="28" spans="1:11">
      <c r="A28" s="9"/>
      <c r="B28" s="25" t="s">
        <v>4</v>
      </c>
      <c r="C28" s="12">
        <f>SUM(C18:C27)</f>
        <v>30</v>
      </c>
      <c r="D28" s="12">
        <f>COUNTIF(D18:D27,"e")</f>
        <v>3</v>
      </c>
      <c r="E28" s="12">
        <f t="shared" ref="E28:K28" si="13">SUM(E18:E27)</f>
        <v>360</v>
      </c>
      <c r="F28" s="12">
        <f t="shared" si="13"/>
        <v>150</v>
      </c>
      <c r="G28" s="12">
        <f t="shared" si="13"/>
        <v>55</v>
      </c>
      <c r="H28" s="12">
        <f t="shared" si="13"/>
        <v>135</v>
      </c>
      <c r="I28" s="12">
        <f t="shared" si="13"/>
        <v>20</v>
      </c>
      <c r="J28" s="12">
        <f t="shared" si="13"/>
        <v>10</v>
      </c>
      <c r="K28" s="12">
        <f t="shared" si="13"/>
        <v>14</v>
      </c>
    </row>
    <row r="29" spans="1:11">
      <c r="A29" s="6"/>
      <c r="B29" s="7" t="s">
        <v>21</v>
      </c>
      <c r="C29" s="8" t="s">
        <v>19</v>
      </c>
      <c r="D29" s="8" t="s">
        <v>19</v>
      </c>
      <c r="E29" s="8" t="s">
        <v>19</v>
      </c>
      <c r="F29" s="8" t="s">
        <v>19</v>
      </c>
      <c r="G29" s="8" t="s">
        <v>19</v>
      </c>
      <c r="H29" s="8" t="s">
        <v>19</v>
      </c>
      <c r="I29" s="8"/>
      <c r="J29" s="8" t="s">
        <v>19</v>
      </c>
      <c r="K29" s="8" t="s">
        <v>19</v>
      </c>
    </row>
    <row r="30" spans="1:11">
      <c r="A30" s="9">
        <v>22</v>
      </c>
      <c r="B30" s="24" t="s">
        <v>10</v>
      </c>
      <c r="C30" s="18">
        <v>4</v>
      </c>
      <c r="D30" s="19" t="s">
        <v>3</v>
      </c>
      <c r="E30" s="17">
        <f>SUM(F30:I30)</f>
        <v>45</v>
      </c>
      <c r="F30" s="19">
        <v>0</v>
      </c>
      <c r="G30" s="19">
        <v>15</v>
      </c>
      <c r="H30" s="19">
        <v>30</v>
      </c>
      <c r="I30" s="19"/>
      <c r="J30" s="20">
        <f t="shared" ref="J30" si="14">ROUNDUP(F30/15,0)</f>
        <v>0</v>
      </c>
      <c r="K30" s="20">
        <f t="shared" ref="K30" si="15">ROUNDUP((H30+G30+I30)/15,0)</f>
        <v>3</v>
      </c>
    </row>
    <row r="31" spans="1:11" ht="33">
      <c r="A31" s="9">
        <f>A30+1</f>
        <v>23</v>
      </c>
      <c r="B31" s="24" t="s">
        <v>56</v>
      </c>
      <c r="C31" s="18">
        <v>2</v>
      </c>
      <c r="D31" s="19" t="s">
        <v>2</v>
      </c>
      <c r="E31" s="17">
        <f>SUM(F31:I31)</f>
        <v>30</v>
      </c>
      <c r="F31" s="19">
        <v>15</v>
      </c>
      <c r="G31" s="19">
        <v>5</v>
      </c>
      <c r="H31" s="19">
        <v>10</v>
      </c>
      <c r="I31" s="14"/>
      <c r="J31" s="20">
        <f>ROUNDUP(F31/15,0)</f>
        <v>1</v>
      </c>
      <c r="K31" s="20">
        <f>ROUNDUP((H31+G31+I31)/15,0)</f>
        <v>1</v>
      </c>
    </row>
    <row r="32" spans="1:11">
      <c r="A32" s="9">
        <f t="shared" ref="A32:A41" si="16">A31+1</f>
        <v>24</v>
      </c>
      <c r="B32" s="24" t="s">
        <v>5</v>
      </c>
      <c r="C32" s="18">
        <v>4</v>
      </c>
      <c r="D32" s="19" t="s">
        <v>2</v>
      </c>
      <c r="E32" s="17">
        <f t="shared" ref="E32:E41" si="17">SUM(F32:I32)</f>
        <v>45</v>
      </c>
      <c r="F32" s="19">
        <v>0</v>
      </c>
      <c r="G32" s="19">
        <v>15</v>
      </c>
      <c r="H32" s="19">
        <v>30</v>
      </c>
      <c r="I32" s="19"/>
      <c r="J32" s="20">
        <f t="shared" ref="J32:J41" si="18">ROUNDUP(F32/15,0)</f>
        <v>0</v>
      </c>
      <c r="K32" s="20">
        <f t="shared" ref="K32:K41" si="19">ROUNDUP((H32+G32+I32)/15,0)</f>
        <v>3</v>
      </c>
    </row>
    <row r="33" spans="1:11" ht="33">
      <c r="A33" s="9">
        <f t="shared" si="16"/>
        <v>25</v>
      </c>
      <c r="B33" s="24" t="s">
        <v>51</v>
      </c>
      <c r="C33" s="18">
        <v>2</v>
      </c>
      <c r="D33" s="19" t="s">
        <v>2</v>
      </c>
      <c r="E33" s="17">
        <f t="shared" si="17"/>
        <v>30</v>
      </c>
      <c r="F33" s="19">
        <v>15</v>
      </c>
      <c r="G33" s="19">
        <v>15</v>
      </c>
      <c r="H33" s="19">
        <v>0</v>
      </c>
      <c r="I33" s="19"/>
      <c r="J33" s="20">
        <f t="shared" si="18"/>
        <v>1</v>
      </c>
      <c r="K33" s="20">
        <f t="shared" si="19"/>
        <v>1</v>
      </c>
    </row>
    <row r="34" spans="1:11" ht="34.5" customHeight="1">
      <c r="A34" s="9">
        <f t="shared" si="16"/>
        <v>26</v>
      </c>
      <c r="B34" s="24" t="s">
        <v>58</v>
      </c>
      <c r="C34" s="18">
        <v>2</v>
      </c>
      <c r="D34" s="19" t="s">
        <v>2</v>
      </c>
      <c r="E34" s="17">
        <f t="shared" si="17"/>
        <v>30</v>
      </c>
      <c r="F34" s="19">
        <v>0</v>
      </c>
      <c r="G34" s="19">
        <v>0</v>
      </c>
      <c r="H34" s="19">
        <v>30</v>
      </c>
      <c r="I34" s="19"/>
      <c r="J34" s="20">
        <f t="shared" si="18"/>
        <v>0</v>
      </c>
      <c r="K34" s="20">
        <f t="shared" si="19"/>
        <v>2</v>
      </c>
    </row>
    <row r="35" spans="1:11">
      <c r="A35" s="9">
        <f t="shared" si="16"/>
        <v>27</v>
      </c>
      <c r="B35" s="24" t="s">
        <v>42</v>
      </c>
      <c r="C35" s="18">
        <v>2</v>
      </c>
      <c r="D35" s="19" t="s">
        <v>2</v>
      </c>
      <c r="E35" s="17">
        <f>SUM(F35:I35)</f>
        <v>30</v>
      </c>
      <c r="F35" s="19">
        <v>15</v>
      </c>
      <c r="G35" s="19">
        <v>5</v>
      </c>
      <c r="H35" s="19">
        <v>10</v>
      </c>
      <c r="I35" s="19"/>
      <c r="J35" s="20">
        <f>ROUNDUP(F35/15,0)</f>
        <v>1</v>
      </c>
      <c r="K35" s="20">
        <f>ROUNDUP((H35+G35+I35)/15,0)</f>
        <v>1</v>
      </c>
    </row>
    <row r="36" spans="1:11">
      <c r="A36" s="9">
        <f t="shared" si="16"/>
        <v>28</v>
      </c>
      <c r="B36" s="24" t="s">
        <v>31</v>
      </c>
      <c r="C36" s="18">
        <v>2</v>
      </c>
      <c r="D36" s="19" t="s">
        <v>2</v>
      </c>
      <c r="E36" s="17">
        <f t="shared" si="17"/>
        <v>30</v>
      </c>
      <c r="F36" s="19">
        <v>15</v>
      </c>
      <c r="G36" s="19">
        <v>5</v>
      </c>
      <c r="H36" s="19">
        <v>10</v>
      </c>
      <c r="I36" s="19"/>
      <c r="J36" s="20">
        <f t="shared" si="18"/>
        <v>1</v>
      </c>
      <c r="K36" s="20">
        <f t="shared" si="19"/>
        <v>1</v>
      </c>
    </row>
    <row r="37" spans="1:11" ht="33">
      <c r="A37" s="9">
        <f t="shared" si="16"/>
        <v>29</v>
      </c>
      <c r="B37" s="24" t="s">
        <v>52</v>
      </c>
      <c r="C37" s="18">
        <v>4</v>
      </c>
      <c r="D37" s="19" t="s">
        <v>3</v>
      </c>
      <c r="E37" s="17">
        <f t="shared" si="17"/>
        <v>45</v>
      </c>
      <c r="F37" s="19">
        <v>15</v>
      </c>
      <c r="G37" s="19">
        <v>10</v>
      </c>
      <c r="H37" s="19">
        <v>20</v>
      </c>
      <c r="I37" s="19"/>
      <c r="J37" s="20">
        <f t="shared" si="18"/>
        <v>1</v>
      </c>
      <c r="K37" s="20">
        <f t="shared" si="19"/>
        <v>2</v>
      </c>
    </row>
    <row r="38" spans="1:11">
      <c r="A38" s="9">
        <f t="shared" si="16"/>
        <v>30</v>
      </c>
      <c r="B38" s="24" t="s">
        <v>32</v>
      </c>
      <c r="C38" s="18">
        <v>3</v>
      </c>
      <c r="D38" s="19" t="s">
        <v>2</v>
      </c>
      <c r="E38" s="17">
        <f t="shared" si="17"/>
        <v>30</v>
      </c>
      <c r="F38" s="19">
        <v>15</v>
      </c>
      <c r="G38" s="19">
        <v>5</v>
      </c>
      <c r="H38" s="19">
        <v>10</v>
      </c>
      <c r="I38" s="19"/>
      <c r="J38" s="20">
        <f t="shared" si="18"/>
        <v>1</v>
      </c>
      <c r="K38" s="20">
        <f t="shared" si="19"/>
        <v>1</v>
      </c>
    </row>
    <row r="39" spans="1:11" ht="32.25" customHeight="1">
      <c r="A39" s="9">
        <f t="shared" si="16"/>
        <v>31</v>
      </c>
      <c r="B39" s="24" t="s">
        <v>63</v>
      </c>
      <c r="C39" s="18">
        <v>2</v>
      </c>
      <c r="D39" s="19" t="s">
        <v>2</v>
      </c>
      <c r="E39" s="17">
        <f>SUM(F39:I39)</f>
        <v>30</v>
      </c>
      <c r="F39" s="19">
        <v>15</v>
      </c>
      <c r="G39" s="19">
        <v>5</v>
      </c>
      <c r="H39" s="19">
        <v>10</v>
      </c>
      <c r="I39" s="19"/>
      <c r="J39" s="20">
        <f t="shared" si="18"/>
        <v>1</v>
      </c>
      <c r="K39" s="20">
        <f t="shared" si="19"/>
        <v>1</v>
      </c>
    </row>
    <row r="40" spans="1:11" ht="33">
      <c r="A40" s="9">
        <f t="shared" si="16"/>
        <v>32</v>
      </c>
      <c r="B40" s="24" t="s">
        <v>33</v>
      </c>
      <c r="C40" s="18">
        <v>2</v>
      </c>
      <c r="D40" s="19" t="s">
        <v>2</v>
      </c>
      <c r="E40" s="17">
        <f t="shared" si="17"/>
        <v>30</v>
      </c>
      <c r="F40" s="19">
        <v>15</v>
      </c>
      <c r="G40" s="19">
        <v>5</v>
      </c>
      <c r="H40" s="19">
        <v>5</v>
      </c>
      <c r="I40" s="19">
        <v>5</v>
      </c>
      <c r="J40" s="20">
        <f t="shared" si="18"/>
        <v>1</v>
      </c>
      <c r="K40" s="20">
        <f t="shared" si="19"/>
        <v>1</v>
      </c>
    </row>
    <row r="41" spans="1:11">
      <c r="A41" s="9">
        <f t="shared" si="16"/>
        <v>33</v>
      </c>
      <c r="B41" s="26" t="s">
        <v>8</v>
      </c>
      <c r="C41" s="18">
        <v>1</v>
      </c>
      <c r="D41" s="19" t="s">
        <v>2</v>
      </c>
      <c r="E41" s="17">
        <f t="shared" si="17"/>
        <v>15</v>
      </c>
      <c r="F41" s="19">
        <v>0</v>
      </c>
      <c r="G41" s="19">
        <v>0</v>
      </c>
      <c r="H41" s="19">
        <v>15</v>
      </c>
      <c r="I41" s="19"/>
      <c r="J41" s="20">
        <f t="shared" si="18"/>
        <v>0</v>
      </c>
      <c r="K41" s="20">
        <f t="shared" si="19"/>
        <v>1</v>
      </c>
    </row>
    <row r="42" spans="1:11">
      <c r="A42" s="9"/>
      <c r="B42" s="25" t="s">
        <v>4</v>
      </c>
      <c r="C42" s="12">
        <f>SUM(C30:C41)</f>
        <v>30</v>
      </c>
      <c r="D42" s="12">
        <f>COUNTIF(D30:D41,"e")</f>
        <v>2</v>
      </c>
      <c r="E42" s="12">
        <f t="shared" ref="E42:K42" si="20">SUM(E30:E41)</f>
        <v>390</v>
      </c>
      <c r="F42" s="12">
        <f t="shared" si="20"/>
        <v>120</v>
      </c>
      <c r="G42" s="12">
        <f t="shared" si="20"/>
        <v>85</v>
      </c>
      <c r="H42" s="12">
        <f t="shared" si="20"/>
        <v>180</v>
      </c>
      <c r="I42" s="12">
        <f t="shared" si="20"/>
        <v>5</v>
      </c>
      <c r="J42" s="12">
        <f t="shared" si="20"/>
        <v>8</v>
      </c>
      <c r="K42" s="12">
        <f t="shared" si="20"/>
        <v>18</v>
      </c>
    </row>
    <row r="43" spans="1:11">
      <c r="A43" s="6"/>
      <c r="B43" s="7" t="s">
        <v>22</v>
      </c>
      <c r="C43" s="8" t="s">
        <v>19</v>
      </c>
      <c r="D43" s="8" t="s">
        <v>19</v>
      </c>
      <c r="E43" s="8" t="s">
        <v>19</v>
      </c>
      <c r="F43" s="8" t="s">
        <v>19</v>
      </c>
      <c r="G43" s="8" t="s">
        <v>19</v>
      </c>
      <c r="H43" s="8" t="s">
        <v>19</v>
      </c>
      <c r="I43" s="8"/>
      <c r="J43" s="8" t="s">
        <v>19</v>
      </c>
      <c r="K43" s="8" t="s">
        <v>19</v>
      </c>
    </row>
    <row r="44" spans="1:11">
      <c r="A44" s="9">
        <v>34</v>
      </c>
      <c r="B44" s="32" t="s">
        <v>57</v>
      </c>
      <c r="C44" s="18">
        <v>2</v>
      </c>
      <c r="D44" s="19" t="s">
        <v>2</v>
      </c>
      <c r="E44" s="17">
        <f>SUM(F44:I44)</f>
        <v>45</v>
      </c>
      <c r="F44" s="19">
        <v>15</v>
      </c>
      <c r="G44" s="19">
        <v>10</v>
      </c>
      <c r="H44" s="19">
        <v>20</v>
      </c>
      <c r="I44" s="19"/>
      <c r="J44" s="20">
        <f t="shared" ref="J44" si="21">ROUNDUP(F44/15,0)</f>
        <v>1</v>
      </c>
      <c r="K44" s="20">
        <f t="shared" ref="K44" si="22">ROUNDUP((H44+G44+I44)/15,0)</f>
        <v>2</v>
      </c>
    </row>
    <row r="45" spans="1:11" ht="33">
      <c r="A45" s="9">
        <f>A44+1</f>
        <v>35</v>
      </c>
      <c r="B45" s="24" t="s">
        <v>53</v>
      </c>
      <c r="C45" s="18">
        <v>2</v>
      </c>
      <c r="D45" s="19" t="s">
        <v>2</v>
      </c>
      <c r="E45" s="17">
        <f t="shared" ref="E45:E50" si="23">SUM(F45:I45)</f>
        <v>30</v>
      </c>
      <c r="F45" s="19">
        <v>15</v>
      </c>
      <c r="G45" s="19">
        <v>5</v>
      </c>
      <c r="H45" s="19">
        <v>10</v>
      </c>
      <c r="I45" s="19"/>
      <c r="J45" s="20">
        <f t="shared" ref="J45:J50" si="24">ROUNDUP(F45/15,0)</f>
        <v>1</v>
      </c>
      <c r="K45" s="20">
        <f t="shared" ref="K45:K50" si="25">ROUNDUP((H45+G45+I45)/15,0)</f>
        <v>1</v>
      </c>
    </row>
    <row r="46" spans="1:11" ht="33">
      <c r="A46" s="9">
        <f t="shared" ref="A46:A50" si="26">A45+1</f>
        <v>36</v>
      </c>
      <c r="B46" s="24" t="s">
        <v>59</v>
      </c>
      <c r="C46" s="18">
        <v>2</v>
      </c>
      <c r="D46" s="19" t="s">
        <v>2</v>
      </c>
      <c r="E46" s="17">
        <f>SUM(F46:I46)</f>
        <v>30</v>
      </c>
      <c r="F46" s="19">
        <v>0</v>
      </c>
      <c r="G46" s="19">
        <v>0</v>
      </c>
      <c r="H46" s="19">
        <v>30</v>
      </c>
      <c r="I46" s="19"/>
      <c r="J46" s="20">
        <f>ROUNDUP(F46/15,0)</f>
        <v>0</v>
      </c>
      <c r="K46" s="20">
        <f>ROUNDUP((H46+G46+I46)/15,0)</f>
        <v>2</v>
      </c>
    </row>
    <row r="47" spans="1:11">
      <c r="A47" s="9">
        <f t="shared" si="26"/>
        <v>37</v>
      </c>
      <c r="B47" s="24" t="s">
        <v>41</v>
      </c>
      <c r="C47" s="18">
        <v>2</v>
      </c>
      <c r="D47" s="19" t="s">
        <v>2</v>
      </c>
      <c r="E47" s="17">
        <f>SUM(F47:I47)</f>
        <v>30</v>
      </c>
      <c r="F47" s="19">
        <v>15</v>
      </c>
      <c r="G47" s="19">
        <v>5</v>
      </c>
      <c r="H47" s="19">
        <v>0</v>
      </c>
      <c r="I47" s="19">
        <v>10</v>
      </c>
      <c r="J47" s="20">
        <f>ROUNDUP(F47/15,0)</f>
        <v>1</v>
      </c>
      <c r="K47" s="20">
        <f>ROUNDUP((H47+G47+I47)/15,0)</f>
        <v>1</v>
      </c>
    </row>
    <row r="48" spans="1:11">
      <c r="A48" s="9">
        <f t="shared" si="26"/>
        <v>38</v>
      </c>
      <c r="B48" s="24" t="s">
        <v>34</v>
      </c>
      <c r="C48" s="18">
        <v>3</v>
      </c>
      <c r="D48" s="19" t="s">
        <v>3</v>
      </c>
      <c r="E48" s="17">
        <f t="shared" si="23"/>
        <v>45</v>
      </c>
      <c r="F48" s="19">
        <v>15</v>
      </c>
      <c r="G48" s="19">
        <v>10</v>
      </c>
      <c r="H48" s="19">
        <v>20</v>
      </c>
      <c r="I48" s="19"/>
      <c r="J48" s="20">
        <f t="shared" si="24"/>
        <v>1</v>
      </c>
      <c r="K48" s="20">
        <f t="shared" si="25"/>
        <v>2</v>
      </c>
    </row>
    <row r="49" spans="1:11" ht="33">
      <c r="A49" s="9">
        <f t="shared" si="26"/>
        <v>39</v>
      </c>
      <c r="B49" s="24" t="s">
        <v>60</v>
      </c>
      <c r="C49" s="18">
        <v>2</v>
      </c>
      <c r="D49" s="19" t="s">
        <v>2</v>
      </c>
      <c r="E49" s="17">
        <f t="shared" si="23"/>
        <v>30</v>
      </c>
      <c r="F49" s="19">
        <v>15</v>
      </c>
      <c r="G49" s="19">
        <v>5</v>
      </c>
      <c r="H49" s="19">
        <v>10</v>
      </c>
      <c r="I49" s="19"/>
      <c r="J49" s="20">
        <f t="shared" si="24"/>
        <v>1</v>
      </c>
      <c r="K49" s="20">
        <f t="shared" si="25"/>
        <v>1</v>
      </c>
    </row>
    <row r="50" spans="1:11">
      <c r="A50" s="9">
        <f t="shared" si="26"/>
        <v>40</v>
      </c>
      <c r="B50" s="26" t="s">
        <v>9</v>
      </c>
      <c r="C50" s="18">
        <v>2</v>
      </c>
      <c r="D50" s="19" t="s">
        <v>2</v>
      </c>
      <c r="E50" s="17">
        <f t="shared" si="23"/>
        <v>30</v>
      </c>
      <c r="F50" s="18">
        <v>0</v>
      </c>
      <c r="G50" s="18">
        <v>0</v>
      </c>
      <c r="H50" s="18">
        <v>30</v>
      </c>
      <c r="I50" s="19"/>
      <c r="J50" s="20">
        <f t="shared" si="24"/>
        <v>0</v>
      </c>
      <c r="K50" s="20">
        <f t="shared" si="25"/>
        <v>2</v>
      </c>
    </row>
    <row r="51" spans="1:11">
      <c r="A51" s="9">
        <f>A50+1</f>
        <v>41</v>
      </c>
      <c r="B51" s="26" t="s">
        <v>7</v>
      </c>
      <c r="C51" s="18">
        <v>15</v>
      </c>
      <c r="D51" s="19" t="s">
        <v>3</v>
      </c>
      <c r="E51" s="17"/>
      <c r="F51" s="18"/>
      <c r="G51" s="18"/>
      <c r="H51" s="18"/>
      <c r="I51" s="19"/>
      <c r="J51" s="20"/>
      <c r="K51" s="20"/>
    </row>
    <row r="52" spans="1:11">
      <c r="A52" s="10"/>
      <c r="B52" s="11" t="s">
        <v>4</v>
      </c>
      <c r="C52" s="12">
        <f>SUM(C44:C51)</f>
        <v>30</v>
      </c>
      <c r="D52" s="12">
        <f>COUNTIF(D44:D51,"e")</f>
        <v>2</v>
      </c>
      <c r="E52" s="12">
        <f>SUM(E44:E51)</f>
        <v>240</v>
      </c>
      <c r="F52" s="12">
        <f>SUM(F44:F51)</f>
        <v>75</v>
      </c>
      <c r="G52" s="12">
        <f>SUM(G44:G51)</f>
        <v>35</v>
      </c>
      <c r="H52" s="12">
        <f>SUM(H44:H51)</f>
        <v>120</v>
      </c>
      <c r="I52" s="12">
        <f>SUM(I44:I51)</f>
        <v>10</v>
      </c>
      <c r="J52" s="12">
        <f t="shared" ref="J52:K52" si="27">SUM(J44:J51)</f>
        <v>5</v>
      </c>
      <c r="K52" s="12">
        <f t="shared" si="27"/>
        <v>11</v>
      </c>
    </row>
    <row r="53" spans="1:11">
      <c r="A53" s="39"/>
      <c r="B53" s="40" t="s">
        <v>23</v>
      </c>
      <c r="C53" s="41">
        <f t="shared" ref="C53:K53" si="28">C16+C28+C42+C52</f>
        <v>120</v>
      </c>
      <c r="D53" s="41">
        <f t="shared" si="28"/>
        <v>9</v>
      </c>
      <c r="E53" s="41">
        <f t="shared" si="28"/>
        <v>1350</v>
      </c>
      <c r="F53" s="41">
        <f t="shared" si="28"/>
        <v>480</v>
      </c>
      <c r="G53" s="41">
        <f t="shared" si="28"/>
        <v>230</v>
      </c>
      <c r="H53" s="41">
        <f t="shared" si="28"/>
        <v>580</v>
      </c>
      <c r="I53" s="41">
        <f t="shared" si="28"/>
        <v>60</v>
      </c>
      <c r="J53" s="41">
        <f t="shared" si="28"/>
        <v>32</v>
      </c>
      <c r="K53" s="41">
        <f t="shared" si="28"/>
        <v>58</v>
      </c>
    </row>
    <row r="54" spans="1:11">
      <c r="A54" s="9"/>
      <c r="B54" s="42" t="s">
        <v>24</v>
      </c>
      <c r="C54" s="31"/>
      <c r="D54" s="31"/>
      <c r="E54" s="43"/>
      <c r="F54" s="46">
        <f>F53/E53</f>
        <v>0.35555555555555557</v>
      </c>
      <c r="G54" s="46">
        <f>G53/E53</f>
        <v>0.17037037037037037</v>
      </c>
      <c r="H54" s="46">
        <f>H53/E53</f>
        <v>0.42962962962962964</v>
      </c>
      <c r="I54" s="47">
        <f>I53/E53</f>
        <v>4.4444444444444446E-2</v>
      </c>
      <c r="J54" s="31"/>
      <c r="K54" s="31"/>
    </row>
    <row r="55" spans="1:11">
      <c r="A55" s="34"/>
      <c r="B55" s="35" t="s">
        <v>25</v>
      </c>
      <c r="C55" s="36"/>
      <c r="D55" s="36"/>
      <c r="E55" s="37"/>
      <c r="F55" s="30"/>
      <c r="G55" s="33"/>
      <c r="H55" s="38"/>
      <c r="I55" s="29"/>
      <c r="J55" s="29"/>
      <c r="K55" s="29"/>
    </row>
    <row r="56" spans="1:11">
      <c r="B56" s="13" t="s">
        <v>62</v>
      </c>
    </row>
  </sheetData>
  <mergeCells count="2">
    <mergeCell ref="B1:K1"/>
    <mergeCell ref="B2:K2"/>
  </mergeCells>
  <phoneticPr fontId="4" type="noConversion"/>
  <pageMargins left="0.7" right="0.7" top="0.75" bottom="0.75" header="0.3" footer="0.3"/>
  <pageSetup paperSize="9" orientation="portrait" r:id="rId1"/>
  <ignoredErrors>
    <ignoredError sqref="E22 E5 E18:E20 E27 E24:E25" formulaRange="1"/>
    <ignoredError sqref="D42 D52 D16 D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KwB 2 st. </vt:lpstr>
    </vt:vector>
  </TitlesOfParts>
  <Company>IGHZ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Zięba</dc:creator>
  <cp:lastModifiedBy>Danuta Sawa</cp:lastModifiedBy>
  <cp:lastPrinted>2026-06-29T06:27:01Z</cp:lastPrinted>
  <dcterms:created xsi:type="dcterms:W3CDTF">2012-03-07T08:28:34Z</dcterms:created>
  <dcterms:modified xsi:type="dcterms:W3CDTF">2026-06-29T06:27:05Z</dcterms:modified>
</cp:coreProperties>
</file>