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nuta Sawa\Desktop\Senat czerwiec 2026\doskonalenie kryminalistyka w biogospodarce\"/>
    </mc:Choice>
  </mc:AlternateContent>
  <xr:revisionPtr revIDLastSave="0" documentId="8_{13D39BD5-9B05-4697-A1FE-8964F883A0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wB 1 st. " sheetId="7" r:id="rId1"/>
  </sheets>
  <definedNames>
    <definedName name="_xlnm._FilterDatabase" localSheetId="0" hidden="1">'KwB 1 st. '!$A$3:$K$79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4" i="7" l="1"/>
  <c r="C74" i="7"/>
  <c r="D62" i="7"/>
  <c r="E54" i="7"/>
  <c r="F28" i="7"/>
  <c r="G28" i="7"/>
  <c r="H28" i="7"/>
  <c r="I28" i="7"/>
  <c r="D28" i="7"/>
  <c r="C28" i="7"/>
  <c r="F15" i="7"/>
  <c r="G15" i="7"/>
  <c r="H15" i="7"/>
  <c r="I15" i="7"/>
  <c r="D15" i="7"/>
  <c r="A65" i="7"/>
  <c r="A66" i="7" s="1"/>
  <c r="A67" i="7" s="1"/>
  <c r="A68" i="7" s="1"/>
  <c r="A69" i="7" s="1"/>
  <c r="A70" i="7" s="1"/>
  <c r="A71" i="7" s="1"/>
  <c r="A72" i="7" s="1"/>
  <c r="A73" i="7" s="1"/>
  <c r="A54" i="7"/>
  <c r="A55" i="7" s="1"/>
  <c r="A56" i="7" s="1"/>
  <c r="A57" i="7" s="1"/>
  <c r="A58" i="7" s="1"/>
  <c r="A59" i="7" s="1"/>
  <c r="A60" i="7" s="1"/>
  <c r="A61" i="7" s="1"/>
  <c r="A43" i="7"/>
  <c r="A44" i="7" s="1"/>
  <c r="A45" i="7" s="1"/>
  <c r="A46" i="7" s="1"/>
  <c r="A47" i="7" s="1"/>
  <c r="A48" i="7" s="1"/>
  <c r="A49" i="7" s="1"/>
  <c r="A50" i="7" s="1"/>
  <c r="A31" i="7"/>
  <c r="A32" i="7" s="1"/>
  <c r="A33" i="7" s="1"/>
  <c r="A34" i="7" s="1"/>
  <c r="A35" i="7" s="1"/>
  <c r="A36" i="7" s="1"/>
  <c r="A37" i="7" s="1"/>
  <c r="A38" i="7" s="1"/>
  <c r="A39" i="7" s="1"/>
  <c r="A18" i="7"/>
  <c r="A19" i="7" s="1"/>
  <c r="A20" i="7" s="1"/>
  <c r="A21" i="7" s="1"/>
  <c r="A22" i="7" s="1"/>
  <c r="A23" i="7" s="1"/>
  <c r="A24" i="7" s="1"/>
  <c r="A25" i="7" s="1"/>
  <c r="A26" i="7" s="1"/>
  <c r="A27" i="7" s="1"/>
  <c r="A6" i="7"/>
  <c r="A7" i="7" s="1"/>
  <c r="A8" i="7" s="1"/>
  <c r="A9" i="7" s="1"/>
  <c r="A10" i="7" s="1"/>
  <c r="A11" i="7" s="1"/>
  <c r="A12" i="7" s="1"/>
  <c r="A13" i="7" s="1"/>
  <c r="A14" i="7" s="1"/>
  <c r="E38" i="7"/>
  <c r="K38" i="7"/>
  <c r="J38" i="7"/>
  <c r="K21" i="7" l="1"/>
  <c r="J21" i="7"/>
  <c r="E21" i="7"/>
  <c r="C15" i="7"/>
  <c r="E50" i="7"/>
  <c r="K45" i="7"/>
  <c r="K59" i="7"/>
  <c r="J43" i="7"/>
  <c r="K43" i="7"/>
  <c r="E61" i="7"/>
  <c r="D51" i="7" l="1"/>
  <c r="E43" i="7"/>
  <c r="E72" i="7"/>
  <c r="E39" i="7"/>
  <c r="K39" i="7"/>
  <c r="J39" i="7"/>
  <c r="E70" i="7"/>
  <c r="K70" i="7"/>
  <c r="J70" i="7"/>
  <c r="E59" i="7"/>
  <c r="J59" i="7"/>
  <c r="E45" i="7"/>
  <c r="J45" i="7"/>
  <c r="C62" i="7"/>
  <c r="C51" i="7"/>
  <c r="C40" i="7"/>
  <c r="E60" i="7"/>
  <c r="J60" i="7"/>
  <c r="K60" i="7"/>
  <c r="K58" i="7"/>
  <c r="J58" i="7"/>
  <c r="E58" i="7"/>
  <c r="F62" i="7" l="1"/>
  <c r="F40" i="7"/>
  <c r="G40" i="7"/>
  <c r="H40" i="7"/>
  <c r="I40" i="7"/>
  <c r="K11" i="7" l="1"/>
  <c r="J11" i="7"/>
  <c r="J68" i="7"/>
  <c r="K68" i="7"/>
  <c r="J71" i="7"/>
  <c r="K71" i="7"/>
  <c r="E68" i="7"/>
  <c r="E71" i="7"/>
  <c r="E42" i="7"/>
  <c r="E48" i="7"/>
  <c r="E32" i="7"/>
  <c r="E44" i="7"/>
  <c r="E13" i="7"/>
  <c r="E34" i="7"/>
  <c r="E69" i="7"/>
  <c r="E67" i="7"/>
  <c r="E47" i="7"/>
  <c r="J17" i="7"/>
  <c r="J18" i="7"/>
  <c r="J19" i="7"/>
  <c r="J9" i="7"/>
  <c r="J23" i="7"/>
  <c r="J20" i="7"/>
  <c r="J54" i="7"/>
  <c r="J27" i="7"/>
  <c r="E17" i="7"/>
  <c r="E11" i="7"/>
  <c r="D40" i="7"/>
  <c r="K25" i="7"/>
  <c r="J25" i="7"/>
  <c r="E25" i="7"/>
  <c r="K37" i="7"/>
  <c r="J37" i="7"/>
  <c r="E37" i="7"/>
  <c r="K36" i="7"/>
  <c r="J36" i="7"/>
  <c r="E36" i="7"/>
  <c r="K24" i="7"/>
  <c r="J24" i="7"/>
  <c r="E24" i="7"/>
  <c r="K22" i="7"/>
  <c r="J22" i="7"/>
  <c r="E22" i="7"/>
  <c r="K35" i="7"/>
  <c r="J35" i="7"/>
  <c r="E35" i="7"/>
  <c r="K33" i="7"/>
  <c r="J33" i="7"/>
  <c r="E33" i="7"/>
  <c r="K30" i="7"/>
  <c r="J30" i="7"/>
  <c r="E30" i="7"/>
  <c r="I51" i="7"/>
  <c r="H51" i="7"/>
  <c r="G51" i="7"/>
  <c r="F51" i="7"/>
  <c r="K50" i="7"/>
  <c r="J50" i="7"/>
  <c r="K47" i="7"/>
  <c r="J47" i="7"/>
  <c r="K67" i="7"/>
  <c r="J67" i="7"/>
  <c r="K69" i="7"/>
  <c r="J69" i="7"/>
  <c r="K34" i="7"/>
  <c r="J34" i="7"/>
  <c r="K13" i="7"/>
  <c r="J13" i="7"/>
  <c r="K44" i="7"/>
  <c r="J44" i="7"/>
  <c r="K32" i="7"/>
  <c r="J32" i="7"/>
  <c r="K48" i="7"/>
  <c r="J48" i="7"/>
  <c r="K42" i="7"/>
  <c r="J42" i="7"/>
  <c r="I74" i="7"/>
  <c r="H74" i="7"/>
  <c r="G74" i="7"/>
  <c r="F74" i="7"/>
  <c r="K73" i="7"/>
  <c r="J73" i="7"/>
  <c r="K72" i="7"/>
  <c r="J72" i="7"/>
  <c r="K66" i="7"/>
  <c r="J66" i="7"/>
  <c r="E66" i="7"/>
  <c r="K65" i="7"/>
  <c r="J65" i="7"/>
  <c r="E65" i="7"/>
  <c r="K64" i="7"/>
  <c r="J64" i="7"/>
  <c r="E64" i="7"/>
  <c r="I62" i="7"/>
  <c r="H62" i="7"/>
  <c r="G62" i="7"/>
  <c r="K61" i="7"/>
  <c r="J61" i="7"/>
  <c r="K14" i="7"/>
  <c r="J14" i="7"/>
  <c r="E14" i="7"/>
  <c r="K55" i="7"/>
  <c r="J55" i="7"/>
  <c r="E55" i="7"/>
  <c r="K49" i="7"/>
  <c r="J49" i="7"/>
  <c r="E49" i="7"/>
  <c r="K57" i="7"/>
  <c r="J57" i="7"/>
  <c r="E57" i="7"/>
  <c r="K56" i="7"/>
  <c r="J56" i="7"/>
  <c r="E56" i="7"/>
  <c r="K53" i="7"/>
  <c r="J53" i="7"/>
  <c r="E53" i="7"/>
  <c r="K27" i="7"/>
  <c r="E27" i="7"/>
  <c r="K54" i="7"/>
  <c r="K20" i="7"/>
  <c r="E20" i="7"/>
  <c r="K23" i="7"/>
  <c r="E23" i="7"/>
  <c r="K9" i="7"/>
  <c r="E9" i="7"/>
  <c r="K19" i="7"/>
  <c r="E19" i="7"/>
  <c r="K18" i="7"/>
  <c r="E18" i="7"/>
  <c r="K17" i="7"/>
  <c r="K31" i="7"/>
  <c r="J31" i="7"/>
  <c r="E31" i="7"/>
  <c r="K26" i="7"/>
  <c r="J26" i="7"/>
  <c r="E26" i="7"/>
  <c r="K12" i="7"/>
  <c r="J12" i="7"/>
  <c r="E12" i="7"/>
  <c r="K10" i="7"/>
  <c r="J10" i="7"/>
  <c r="E10" i="7"/>
  <c r="K46" i="7"/>
  <c r="J46" i="7"/>
  <c r="E46" i="7"/>
  <c r="K8" i="7"/>
  <c r="J8" i="7"/>
  <c r="E8" i="7"/>
  <c r="K7" i="7"/>
  <c r="J7" i="7"/>
  <c r="E7" i="7"/>
  <c r="K6" i="7"/>
  <c r="J6" i="7"/>
  <c r="E6" i="7"/>
  <c r="K5" i="7"/>
  <c r="J5" i="7"/>
  <c r="E5" i="7"/>
  <c r="E62" i="7" l="1"/>
  <c r="I75" i="7"/>
  <c r="J15" i="7"/>
  <c r="J28" i="7"/>
  <c r="E28" i="7"/>
  <c r="K28" i="7"/>
  <c r="E15" i="7"/>
  <c r="K15" i="7"/>
  <c r="G75" i="7"/>
  <c r="H75" i="7"/>
  <c r="F75" i="7"/>
  <c r="E40" i="7"/>
  <c r="J40" i="7"/>
  <c r="K40" i="7"/>
  <c r="K51" i="7"/>
  <c r="J51" i="7"/>
  <c r="J62" i="7"/>
  <c r="E51" i="7"/>
  <c r="K74" i="7"/>
  <c r="J74" i="7"/>
  <c r="E74" i="7"/>
  <c r="K62" i="7"/>
  <c r="K75" i="7" l="1"/>
  <c r="J75" i="7"/>
  <c r="E75" i="7"/>
  <c r="I76" i="7" l="1"/>
  <c r="C75" i="7" l="1"/>
  <c r="H76" i="7" l="1"/>
  <c r="F76" i="7"/>
  <c r="G76" i="7"/>
  <c r="D75" i="7" l="1"/>
</calcChain>
</file>

<file path=xl/sharedStrings.xml><?xml version="1.0" encoding="utf-8"?>
<sst xmlns="http://schemas.openxmlformats.org/spreadsheetml/2006/main" count="147" uniqueCount="85">
  <si>
    <t>Forma zal.</t>
  </si>
  <si>
    <t>Wykłady</t>
  </si>
  <si>
    <t>z</t>
  </si>
  <si>
    <t>e</t>
  </si>
  <si>
    <t>Σ</t>
  </si>
  <si>
    <t>ECTS</t>
  </si>
  <si>
    <t>Seminarium dyplomowe 2</t>
  </si>
  <si>
    <t>Lp.</t>
  </si>
  <si>
    <t>Godziny ogółem</t>
  </si>
  <si>
    <t>Ćw.Aud.</t>
  </si>
  <si>
    <t>Ćw.Lab.</t>
  </si>
  <si>
    <t>SEMESTR 1</t>
  </si>
  <si>
    <t>SEMESTR 2</t>
  </si>
  <si>
    <t>SEMESTR 3</t>
  </si>
  <si>
    <t>SEMESTR 4</t>
  </si>
  <si>
    <t>Razem</t>
  </si>
  <si>
    <t>Udział %</t>
  </si>
  <si>
    <t>* - przedm. hum.-społ.</t>
  </si>
  <si>
    <t>Ćw. Ter.</t>
  </si>
  <si>
    <t>Wyk. Tyg.</t>
  </si>
  <si>
    <t>Ćw. Tyg.</t>
  </si>
  <si>
    <t>WYDZIAŁ NAUK O ZWIERZĘTACH I BIOGOSPODARKI</t>
  </si>
  <si>
    <t>Wychowanie fizyczne 1</t>
  </si>
  <si>
    <t>Technologie informacyjne</t>
  </si>
  <si>
    <t>BHP z ergonomią</t>
  </si>
  <si>
    <t>Chemia ogólna i analityczna</t>
  </si>
  <si>
    <t>Techniki mikroskopowe i podstawy obrazowania</t>
  </si>
  <si>
    <t>Anatomia zwierząt</t>
  </si>
  <si>
    <t>Botanika z palinologią i diatomologią</t>
  </si>
  <si>
    <t>Pierwsza pomoc przedmedyczna</t>
  </si>
  <si>
    <t>Wychowanie fizyczne 2</t>
  </si>
  <si>
    <t>Genetyka</t>
  </si>
  <si>
    <t>Biochemia i analiza płynów ustrojowych</t>
  </si>
  <si>
    <t>Biologia molekularna</t>
  </si>
  <si>
    <t>Fizjologia i patofizjologia zwierząt</t>
  </si>
  <si>
    <t>Serologiczne ślady zwierząt</t>
  </si>
  <si>
    <t>Podstawy bioinformatyki</t>
  </si>
  <si>
    <t>Zagrożenia mikrobiologiczne</t>
  </si>
  <si>
    <t>Toksykologia sądowa z alkohologią</t>
  </si>
  <si>
    <t>Fenotypowanie komponentów roślinnych</t>
  </si>
  <si>
    <t>Certyfikacja i akredytacja laboratoriów</t>
  </si>
  <si>
    <t>Diagnostyka molekularna w kryminalistyce</t>
  </si>
  <si>
    <t>Identyfikacja GMO</t>
  </si>
  <si>
    <t>Zagrożenia bioterrorystyczne</t>
  </si>
  <si>
    <t>Seminarium dyplomowe 1 + metodyka wyszukiwania informacji naukowych</t>
  </si>
  <si>
    <t>Oszustwa żywnościowe</t>
  </si>
  <si>
    <t>Kryminalistyczne profilowanie DNA</t>
  </si>
  <si>
    <t>Zooterapia w procesach resocjalizacyjnych</t>
  </si>
  <si>
    <t>Egzamin dyplomowy</t>
  </si>
  <si>
    <t>Zwierzęta w badaniach i edukacji</t>
  </si>
  <si>
    <t>SEMESTR 5</t>
  </si>
  <si>
    <t>SEMESTR 6</t>
  </si>
  <si>
    <t>Genomika zwierząt</t>
  </si>
  <si>
    <t>Przestępczość w hodowli koni</t>
  </si>
  <si>
    <t>Zafałszowania materiałów paszowych</t>
  </si>
  <si>
    <r>
      <t>PDW1</t>
    </r>
    <r>
      <rPr>
        <sz val="11"/>
        <rFont val="Arial Narrow"/>
        <family val="2"/>
        <charset val="238"/>
      </rPr>
      <t xml:space="preserve"> Rozwój osobisty i nauka dialogu / Komunikacja interpersonalna</t>
    </r>
    <r>
      <rPr>
        <b/>
        <sz val="11"/>
        <rFont val="Arial Narrow"/>
        <family val="2"/>
        <charset val="238"/>
      </rPr>
      <t xml:space="preserve"> *</t>
    </r>
  </si>
  <si>
    <r>
      <rPr>
        <b/>
        <sz val="11"/>
        <rFont val="Arial Narrow"/>
        <family val="2"/>
        <charset val="238"/>
      </rPr>
      <t>PDW3</t>
    </r>
    <r>
      <rPr>
        <sz val="11"/>
        <rFont val="Arial Narrow"/>
        <family val="2"/>
        <charset val="238"/>
      </rPr>
      <t xml:space="preserve"> Podstawy prawa karnego / Podstawy postępowania karnego *</t>
    </r>
  </si>
  <si>
    <r>
      <rPr>
        <b/>
        <sz val="11"/>
        <rFont val="Arial Narrow"/>
        <family val="2"/>
        <charset val="238"/>
      </rPr>
      <t xml:space="preserve">PDW6 </t>
    </r>
    <r>
      <rPr>
        <sz val="11"/>
        <rFont val="Arial Narrow"/>
        <family val="2"/>
        <charset val="238"/>
      </rPr>
      <t>Metody spektroskopowe i chromatograficzne w ekspertyzie sądowej / Chemia sądowa</t>
    </r>
  </si>
  <si>
    <r>
      <rPr>
        <b/>
        <sz val="11"/>
        <rFont val="Arial Narrow"/>
        <family val="2"/>
        <charset val="238"/>
      </rPr>
      <t xml:space="preserve">PDW7 </t>
    </r>
    <r>
      <rPr>
        <sz val="11"/>
        <rFont val="Arial Narrow"/>
        <family val="2"/>
        <charset val="238"/>
      </rPr>
      <t>Przepisy prawne w ochronie zwierząt / Regulacje w obrocie zwierzętami *</t>
    </r>
  </si>
  <si>
    <r>
      <rPr>
        <b/>
        <sz val="11"/>
        <rFont val="Arial Narrow"/>
        <family val="2"/>
        <charset val="238"/>
      </rPr>
      <t xml:space="preserve">PDW8 </t>
    </r>
    <r>
      <rPr>
        <sz val="11"/>
        <rFont val="Arial Narrow"/>
        <family val="2"/>
        <charset val="238"/>
      </rPr>
      <t>Genetyka konserwatorska / Genetyka populacji</t>
    </r>
  </si>
  <si>
    <r>
      <rPr>
        <b/>
        <sz val="11"/>
        <rFont val="Arial Narrow"/>
        <family val="2"/>
        <charset val="238"/>
      </rPr>
      <t xml:space="preserve">PDW11 </t>
    </r>
    <r>
      <rPr>
        <sz val="11"/>
        <rFont val="Arial Narrow"/>
        <family val="2"/>
        <charset val="238"/>
      </rPr>
      <t>Przygotowanie zwierząt do służb mundurowych / Metodyka szkolenia zwierząt / Animal Training Methods</t>
    </r>
  </si>
  <si>
    <r>
      <rPr>
        <b/>
        <sz val="11"/>
        <rFont val="Arial Narrow"/>
        <family val="2"/>
        <charset val="238"/>
      </rPr>
      <t xml:space="preserve">PDW5 </t>
    </r>
    <r>
      <rPr>
        <sz val="11"/>
        <rFont val="Arial Narrow"/>
        <family val="2"/>
        <charset val="238"/>
      </rPr>
      <t>Entomologia sądowa / Bezkręgowce w diagnostyce sądowej / Invertebrates in forensic diagnostics</t>
    </r>
  </si>
  <si>
    <t>Język obcy 1</t>
  </si>
  <si>
    <t>Język obcy 2</t>
  </si>
  <si>
    <t>Semiochemia zwierząt</t>
  </si>
  <si>
    <t>Język obcy 3</t>
  </si>
  <si>
    <t>Przestępczość w chowie i hodowli zwierząt</t>
  </si>
  <si>
    <t>Praktyka 3 tyg.</t>
  </si>
  <si>
    <t>Analizy filogenetyczne</t>
  </si>
  <si>
    <r>
      <rPr>
        <b/>
        <sz val="11"/>
        <rFont val="Arial Narrow"/>
        <family val="2"/>
        <charset val="238"/>
      </rPr>
      <t>PDW4</t>
    </r>
    <r>
      <rPr>
        <sz val="11"/>
        <rFont val="Arial Narrow"/>
        <family val="2"/>
        <charset val="238"/>
      </rPr>
      <t xml:space="preserve"> Trychologia / Analiza porównawcza sierści zwierząt / Trichology</t>
    </r>
  </si>
  <si>
    <r>
      <rPr>
        <b/>
        <sz val="11"/>
        <rFont val="Arial Narrow"/>
        <family val="2"/>
        <charset val="238"/>
      </rPr>
      <t>PDW9</t>
    </r>
    <r>
      <rPr>
        <sz val="11"/>
        <rFont val="Arial Narrow"/>
        <family val="2"/>
        <charset val="238"/>
      </rPr>
      <t xml:space="preserve"> Instrumentalna analiza zapachu / Zanieczyszczenia chemiczne powietrza w produkcji zwierzęcej</t>
    </r>
  </si>
  <si>
    <r>
      <rPr>
        <b/>
        <sz val="11"/>
        <rFont val="Arial Narrow"/>
        <family val="2"/>
        <charset val="238"/>
      </rPr>
      <t xml:space="preserve">PDW10 </t>
    </r>
    <r>
      <rPr>
        <sz val="11"/>
        <rFont val="Arial Narrow"/>
        <family val="2"/>
        <charset val="238"/>
      </rPr>
      <t>Nowe technologie w kryminalistyce / New technologies in forensic science / Informatyka w kryminalistyce</t>
    </r>
  </si>
  <si>
    <r>
      <rPr>
        <b/>
        <sz val="11"/>
        <rFont val="Arial Narrow"/>
        <family val="2"/>
        <charset val="238"/>
      </rPr>
      <t>PDW12</t>
    </r>
    <r>
      <rPr>
        <sz val="11"/>
        <rFont val="Arial Narrow"/>
        <family val="2"/>
        <charset val="238"/>
      </rPr>
      <t xml:space="preserve"> Materiał biologiczny w kryminalistyce / Materiał odzwierzęcy w kryminalistyce</t>
    </r>
  </si>
  <si>
    <r>
      <rPr>
        <b/>
        <sz val="11"/>
        <rFont val="Arial Narrow"/>
        <family val="2"/>
        <charset val="238"/>
      </rPr>
      <t>PDW13</t>
    </r>
    <r>
      <rPr>
        <sz val="11"/>
        <rFont val="Arial Narrow"/>
        <family val="2"/>
        <charset val="238"/>
      </rPr>
      <t xml:space="preserve"> Doświadczalnictwo / Podstawy biometrii zwierząt</t>
    </r>
  </si>
  <si>
    <r>
      <rPr>
        <b/>
        <sz val="11"/>
        <rFont val="Arial Narrow"/>
        <family val="2"/>
        <charset val="238"/>
      </rPr>
      <t xml:space="preserve">PDW14 </t>
    </r>
    <r>
      <rPr>
        <sz val="11"/>
        <rFont val="Arial Narrow"/>
        <family val="2"/>
        <charset val="238"/>
      </rPr>
      <t>Ekspertyza sądowa / Przygotowanie opinii sądowych w sprawach związanych ze zwierzętami</t>
    </r>
  </si>
  <si>
    <r>
      <rPr>
        <b/>
        <sz val="11"/>
        <rFont val="Arial Narrow"/>
        <family val="2"/>
        <charset val="238"/>
      </rPr>
      <t xml:space="preserve">PDW16 </t>
    </r>
    <r>
      <rPr>
        <sz val="11"/>
        <rFont val="Arial Narrow"/>
        <family val="2"/>
        <charset val="238"/>
      </rPr>
      <t>Zwierzęta w ruchu drogowym i procedury interwencyjne / Zwierzęta w prawie drogowym</t>
    </r>
  </si>
  <si>
    <r>
      <rPr>
        <b/>
        <sz val="11"/>
        <rFont val="Arial Narrow"/>
        <family val="2"/>
        <charset val="238"/>
      </rPr>
      <t xml:space="preserve">PDW17 </t>
    </r>
    <r>
      <rPr>
        <sz val="11"/>
        <rFont val="Arial Narrow"/>
        <family val="2"/>
        <charset val="238"/>
      </rPr>
      <t>Sztuczna inteligencja w kryminalistyce / AI in forensic science / Analiza danych w genetyce sądowej</t>
    </r>
  </si>
  <si>
    <r>
      <rPr>
        <b/>
        <sz val="11"/>
        <rFont val="Arial Narrow"/>
        <family val="2"/>
        <charset val="238"/>
      </rPr>
      <t xml:space="preserve">PDW18 </t>
    </r>
    <r>
      <rPr>
        <sz val="11"/>
        <rFont val="Arial Narrow"/>
        <family val="2"/>
        <charset val="238"/>
      </rPr>
      <t>Traseologia zwierząt / Balistyka i rany postrzałowe u zwierząt</t>
    </r>
  </si>
  <si>
    <r>
      <rPr>
        <b/>
        <sz val="11"/>
        <rFont val="Arial Narrow"/>
        <family val="2"/>
        <charset val="238"/>
      </rPr>
      <t xml:space="preserve">PDW19 </t>
    </r>
    <r>
      <rPr>
        <sz val="11"/>
        <rFont val="Arial Narrow"/>
        <family val="2"/>
        <charset val="238"/>
      </rPr>
      <t>Prawo paszowe / Regulacje rynku paszowego</t>
    </r>
  </si>
  <si>
    <r>
      <rPr>
        <b/>
        <sz val="11"/>
        <rFont val="Arial Narrow"/>
        <family val="2"/>
        <charset val="238"/>
      </rPr>
      <t xml:space="preserve">PDW15 </t>
    </r>
    <r>
      <rPr>
        <sz val="11"/>
        <rFont val="Arial Narrow"/>
        <family val="2"/>
        <charset val="238"/>
      </rPr>
      <t>Przestępczość przeciwko gatunkom chronionym / Handel chronionymi gatunkami</t>
    </r>
  </si>
  <si>
    <t>Przedmiot**</t>
  </si>
  <si>
    <t>** - część zajęć będzie prowadzona z wykorzystaniem technik i metod kształcenia na odległość</t>
  </si>
  <si>
    <r>
      <rPr>
        <b/>
        <sz val="11"/>
        <rFont val="Arial Narrow"/>
        <family val="2"/>
        <charset val="238"/>
      </rPr>
      <t xml:space="preserve">PDW2 </t>
    </r>
    <r>
      <rPr>
        <sz val="11"/>
        <rFont val="Arial Narrow"/>
        <family val="2"/>
        <charset val="238"/>
      </rPr>
      <t>Służba w policji / Służba w formacjach mundurowych*</t>
    </r>
  </si>
  <si>
    <t>Badania gleb w postępowaniu sądowym</t>
  </si>
  <si>
    <t>Kierunek: Kryminalistyka w biogospodarce, studia stacjonarne pierwszego stopnia. Plan studiów zgodny z Uchwałą nr 42/2025-2026 Senatu Uniwersytetu Przyrodniczego w Lublinie z dnia 26.06.2026 r.  Obowiązuje od naboru 2026/2027.   zał. 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</si>
</sst>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  <numFmt numFmtId="165" formatCode="0.0%"/>
  </numFmts>
  <fonts count="1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8"/>
      <name val="Arial Narrow"/>
      <family val="2"/>
      <charset val="238"/>
    </font>
    <font>
      <b/>
      <sz val="12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54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center" vertical="center" textRotation="90" wrapText="1"/>
    </xf>
    <xf numFmtId="164" fontId="5" fillId="0" borderId="1" xfId="8" applyNumberFormat="1" applyFont="1" applyFill="1" applyBorder="1" applyAlignment="1">
      <alignment horizontal="center" vertical="center" textRotation="90" wrapText="1"/>
    </xf>
    <xf numFmtId="49" fontId="5" fillId="0" borderId="1" xfId="8" applyNumberFormat="1" applyFont="1" applyFill="1" applyBorder="1" applyAlignment="1">
      <alignment horizontal="center" vertical="center" textRotation="90" wrapText="1"/>
    </xf>
    <xf numFmtId="0" fontId="5" fillId="5" borderId="1" xfId="1" applyFont="1" applyFill="1" applyBorder="1" applyAlignment="1">
      <alignment horizontal="center" vertical="center" textRotation="90"/>
    </xf>
    <xf numFmtId="0" fontId="5" fillId="5" borderId="1" xfId="1" applyFont="1" applyFill="1" applyBorder="1" applyAlignment="1">
      <alignment horizontal="left" vertical="center" wrapText="1"/>
    </xf>
    <xf numFmtId="1" fontId="5" fillId="5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/>
    <xf numFmtId="1" fontId="5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1" xfId="6" applyFont="1" applyBorder="1" applyAlignment="1">
      <alignment vertical="center" wrapText="1"/>
    </xf>
    <xf numFmtId="44" fontId="5" fillId="0" borderId="1" xfId="8" applyFont="1" applyFill="1" applyBorder="1" applyAlignment="1">
      <alignment horizontal="center" vertical="center" textRotation="90" wrapText="1"/>
    </xf>
    <xf numFmtId="0" fontId="5" fillId="0" borderId="1" xfId="6" applyFont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1" fontId="4" fillId="0" borderId="1" xfId="6" applyNumberFormat="1" applyFont="1" applyBorder="1" applyAlignment="1">
      <alignment horizontal="center" vertical="center"/>
    </xf>
    <xf numFmtId="0" fontId="5" fillId="0" borderId="1" xfId="6" applyFont="1" applyBorder="1" applyAlignment="1">
      <alignment vertical="center" wrapText="1"/>
    </xf>
    <xf numFmtId="1" fontId="4" fillId="4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" fillId="0" borderId="1" xfId="6" applyFont="1" applyBorder="1" applyAlignment="1">
      <alignment wrapText="1"/>
    </xf>
    <xf numFmtId="0" fontId="4" fillId="2" borderId="1" xfId="6" applyFont="1" applyFill="1" applyBorder="1" applyAlignment="1">
      <alignment horizontal="right" wrapText="1"/>
    </xf>
    <xf numFmtId="0" fontId="5" fillId="0" borderId="1" xfId="6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9" fontId="5" fillId="0" borderId="0" xfId="7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/>
    <xf numFmtId="165" fontId="4" fillId="0" borderId="0" xfId="0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0" fontId="5" fillId="0" borderId="0" xfId="7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1" fontId="5" fillId="6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165" fontId="8" fillId="0" borderId="1" xfId="7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12">
    <cellStyle name="Normalny" xfId="0" builtinId="0"/>
    <cellStyle name="Normalny 2" xfId="1" xr:uid="{00000000-0005-0000-0000-000001000000}"/>
    <cellStyle name="Normalny 3" xfId="2" xr:uid="{00000000-0005-0000-0000-000002000000}"/>
    <cellStyle name="Normalny 3 2" xfId="3" xr:uid="{00000000-0005-0000-0000-000003000000}"/>
    <cellStyle name="Normalny 4" xfId="4" xr:uid="{00000000-0005-0000-0000-000004000000}"/>
    <cellStyle name="Normalny 5" xfId="5" xr:uid="{00000000-0005-0000-0000-000005000000}"/>
    <cellStyle name="Normalny 6" xfId="6" xr:uid="{00000000-0005-0000-0000-000006000000}"/>
    <cellStyle name="Normalny 7" xfId="10" xr:uid="{00000000-0005-0000-0000-000007000000}"/>
    <cellStyle name="Procentowy" xfId="7" builtinId="5"/>
    <cellStyle name="Procentowy 2" xfId="11" xr:uid="{00000000-0005-0000-0000-00000A000000}"/>
    <cellStyle name="Walutowy 2" xfId="8" xr:uid="{00000000-0005-0000-0000-00000B000000}"/>
    <cellStyle name="Walutowy 3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K78"/>
  <sheetViews>
    <sheetView tabSelected="1" zoomScale="70" zoomScaleNormal="70" workbookViewId="0">
      <pane xSplit="2" ySplit="3" topLeftCell="C48" activePane="bottomRight" state="frozen"/>
      <selection pane="topRight" activeCell="C1" sqref="C1"/>
      <selection pane="bottomLeft" activeCell="A4" sqref="A4"/>
      <selection pane="bottomRight" activeCell="B2" sqref="B2:K2"/>
    </sheetView>
  </sheetViews>
  <sheetFormatPr defaultColWidth="8.75" defaultRowHeight="16.5"/>
  <cols>
    <col min="1" max="1" width="3.875" style="12" bestFit="1" customWidth="1"/>
    <col min="2" max="2" width="39" style="32" customWidth="1"/>
    <col min="3" max="3" width="4.375" style="28" customWidth="1"/>
    <col min="4" max="4" width="4" style="28" customWidth="1"/>
    <col min="5" max="5" width="5.625" style="28" customWidth="1"/>
    <col min="6" max="6" width="4" style="28" customWidth="1"/>
    <col min="7" max="7" width="4.5" style="28" customWidth="1"/>
    <col min="8" max="8" width="3.875" style="28" customWidth="1"/>
    <col min="9" max="9" width="3.5" style="28" customWidth="1"/>
    <col min="10" max="10" width="3.75" style="28" customWidth="1"/>
    <col min="11" max="11" width="3.875" style="28" customWidth="1"/>
    <col min="12" max="16384" width="8.75" style="12"/>
  </cols>
  <sheetData>
    <row r="1" spans="1:11" s="22" customFormat="1" ht="15.75">
      <c r="A1" s="48"/>
      <c r="B1" s="51" t="s">
        <v>21</v>
      </c>
      <c r="C1" s="52"/>
      <c r="D1" s="52"/>
      <c r="E1" s="52"/>
      <c r="F1" s="52"/>
      <c r="G1" s="52"/>
      <c r="H1" s="52"/>
      <c r="I1" s="52"/>
      <c r="J1" s="52"/>
      <c r="K1" s="52"/>
    </row>
    <row r="2" spans="1:11" s="22" customFormat="1" ht="71.25" customHeight="1">
      <c r="A2" s="47"/>
      <c r="B2" s="53" t="s">
        <v>84</v>
      </c>
      <c r="C2" s="53"/>
      <c r="D2" s="53"/>
      <c r="E2" s="53"/>
      <c r="F2" s="53"/>
      <c r="G2" s="53"/>
      <c r="H2" s="53"/>
      <c r="I2" s="53"/>
      <c r="J2" s="53"/>
      <c r="K2" s="53"/>
    </row>
    <row r="3" spans="1:11" ht="77.25" customHeight="1">
      <c r="A3" s="1" t="s">
        <v>7</v>
      </c>
      <c r="B3" s="2" t="s">
        <v>80</v>
      </c>
      <c r="C3" s="3" t="s">
        <v>5</v>
      </c>
      <c r="D3" s="4" t="s">
        <v>0</v>
      </c>
      <c r="E3" s="4" t="s">
        <v>8</v>
      </c>
      <c r="F3" s="4" t="s">
        <v>1</v>
      </c>
      <c r="G3" s="5" t="s">
        <v>9</v>
      </c>
      <c r="H3" s="5" t="s">
        <v>10</v>
      </c>
      <c r="I3" s="14" t="s">
        <v>18</v>
      </c>
      <c r="J3" s="4" t="s">
        <v>19</v>
      </c>
      <c r="K3" s="4" t="s">
        <v>20</v>
      </c>
    </row>
    <row r="4" spans="1:11">
      <c r="A4" s="6"/>
      <c r="B4" s="7" t="s">
        <v>11</v>
      </c>
      <c r="C4" s="8"/>
      <c r="D4" s="8"/>
      <c r="E4" s="8"/>
      <c r="F4" s="8"/>
      <c r="G4" s="8"/>
      <c r="H4" s="8"/>
      <c r="I4" s="8"/>
      <c r="J4" s="8"/>
      <c r="K4" s="8"/>
    </row>
    <row r="5" spans="1:11" ht="33">
      <c r="A5" s="9">
        <v>1</v>
      </c>
      <c r="B5" s="19" t="s">
        <v>55</v>
      </c>
      <c r="C5" s="16">
        <v>2</v>
      </c>
      <c r="D5" s="17" t="s">
        <v>2</v>
      </c>
      <c r="E5" s="15">
        <f t="shared" ref="E5:E14" si="0">SUM(F5:I5)</f>
        <v>30</v>
      </c>
      <c r="F5" s="17">
        <v>30</v>
      </c>
      <c r="G5" s="17">
        <v>0</v>
      </c>
      <c r="H5" s="17">
        <v>0</v>
      </c>
      <c r="I5" s="17"/>
      <c r="J5" s="18">
        <f t="shared" ref="J5:J14" si="1">ROUNDUP(F5/15,0)</f>
        <v>2</v>
      </c>
      <c r="K5" s="18">
        <f t="shared" ref="K5:K14" si="2">ROUNDUP((H5+G5+I5)/15,0)</f>
        <v>0</v>
      </c>
    </row>
    <row r="6" spans="1:11">
      <c r="A6" s="9">
        <f>A5+1</f>
        <v>2</v>
      </c>
      <c r="B6" s="13" t="s">
        <v>22</v>
      </c>
      <c r="C6" s="16">
        <v>0</v>
      </c>
      <c r="D6" s="17" t="s">
        <v>2</v>
      </c>
      <c r="E6" s="15">
        <f t="shared" si="0"/>
        <v>30</v>
      </c>
      <c r="F6" s="17">
        <v>0</v>
      </c>
      <c r="G6" s="17">
        <v>30</v>
      </c>
      <c r="H6" s="17">
        <v>0</v>
      </c>
      <c r="I6" s="17"/>
      <c r="J6" s="18">
        <f t="shared" si="1"/>
        <v>0</v>
      </c>
      <c r="K6" s="18">
        <f t="shared" si="2"/>
        <v>2</v>
      </c>
    </row>
    <row r="7" spans="1:11">
      <c r="A7" s="9">
        <f t="shared" ref="A7:A14" si="3">A6+1</f>
        <v>3</v>
      </c>
      <c r="B7" s="13" t="s">
        <v>23</v>
      </c>
      <c r="C7" s="16">
        <v>2</v>
      </c>
      <c r="D7" s="17" t="s">
        <v>2</v>
      </c>
      <c r="E7" s="15">
        <f t="shared" si="0"/>
        <v>30</v>
      </c>
      <c r="F7" s="17">
        <v>0</v>
      </c>
      <c r="G7" s="17">
        <v>0</v>
      </c>
      <c r="H7" s="17">
        <v>30</v>
      </c>
      <c r="I7" s="17"/>
      <c r="J7" s="18">
        <f t="shared" si="1"/>
        <v>0</v>
      </c>
      <c r="K7" s="18">
        <f t="shared" si="2"/>
        <v>2</v>
      </c>
    </row>
    <row r="8" spans="1:11">
      <c r="A8" s="9">
        <f t="shared" si="3"/>
        <v>4</v>
      </c>
      <c r="B8" s="29" t="s">
        <v>24</v>
      </c>
      <c r="C8" s="16">
        <v>1</v>
      </c>
      <c r="D8" s="17" t="s">
        <v>2</v>
      </c>
      <c r="E8" s="15">
        <f t="shared" si="0"/>
        <v>10</v>
      </c>
      <c r="F8" s="17">
        <v>10</v>
      </c>
      <c r="G8" s="17">
        <v>0</v>
      </c>
      <c r="H8" s="17">
        <v>0</v>
      </c>
      <c r="I8" s="17"/>
      <c r="J8" s="18">
        <f t="shared" si="1"/>
        <v>1</v>
      </c>
      <c r="K8" s="18">
        <f t="shared" si="2"/>
        <v>0</v>
      </c>
    </row>
    <row r="9" spans="1:11">
      <c r="A9" s="9">
        <f t="shared" si="3"/>
        <v>5</v>
      </c>
      <c r="B9" s="23" t="s">
        <v>31</v>
      </c>
      <c r="C9" s="16">
        <v>7</v>
      </c>
      <c r="D9" s="17" t="s">
        <v>3</v>
      </c>
      <c r="E9" s="15">
        <f t="shared" si="0"/>
        <v>60</v>
      </c>
      <c r="F9" s="17">
        <v>30</v>
      </c>
      <c r="G9" s="17">
        <v>10</v>
      </c>
      <c r="H9" s="17">
        <v>20</v>
      </c>
      <c r="I9" s="17"/>
      <c r="J9" s="18">
        <f t="shared" si="1"/>
        <v>2</v>
      </c>
      <c r="K9" s="18">
        <f t="shared" si="2"/>
        <v>2</v>
      </c>
    </row>
    <row r="10" spans="1:11">
      <c r="A10" s="9">
        <f t="shared" si="3"/>
        <v>6</v>
      </c>
      <c r="B10" s="13" t="s">
        <v>25</v>
      </c>
      <c r="C10" s="16">
        <v>6</v>
      </c>
      <c r="D10" s="17" t="s">
        <v>3</v>
      </c>
      <c r="E10" s="15">
        <f t="shared" si="0"/>
        <v>60</v>
      </c>
      <c r="F10" s="17">
        <v>30</v>
      </c>
      <c r="G10" s="17">
        <v>10</v>
      </c>
      <c r="H10" s="17">
        <v>20</v>
      </c>
      <c r="I10" s="17"/>
      <c r="J10" s="18">
        <f t="shared" si="1"/>
        <v>2</v>
      </c>
      <c r="K10" s="18">
        <f t="shared" si="2"/>
        <v>2</v>
      </c>
    </row>
    <row r="11" spans="1:11">
      <c r="A11" s="9">
        <f t="shared" si="3"/>
        <v>7</v>
      </c>
      <c r="B11" s="13" t="s">
        <v>49</v>
      </c>
      <c r="C11" s="16">
        <v>3</v>
      </c>
      <c r="D11" s="17" t="s">
        <v>2</v>
      </c>
      <c r="E11" s="15">
        <f>SUM(F11:I11)</f>
        <v>30</v>
      </c>
      <c r="F11" s="17">
        <v>15</v>
      </c>
      <c r="G11" s="17">
        <v>5</v>
      </c>
      <c r="H11" s="17">
        <v>10</v>
      </c>
      <c r="I11" s="17"/>
      <c r="J11" s="18">
        <f>ROUNDUP(F11/15,0)</f>
        <v>1</v>
      </c>
      <c r="K11" s="18">
        <f>ROUNDUP((H11+G11+I11)/15,0)</f>
        <v>1</v>
      </c>
    </row>
    <row r="12" spans="1:11">
      <c r="A12" s="9">
        <f t="shared" si="3"/>
        <v>8</v>
      </c>
      <c r="B12" s="13" t="s">
        <v>26</v>
      </c>
      <c r="C12" s="16">
        <v>7</v>
      </c>
      <c r="D12" s="17" t="s">
        <v>3</v>
      </c>
      <c r="E12" s="15">
        <f t="shared" si="0"/>
        <v>60</v>
      </c>
      <c r="F12" s="17">
        <v>30</v>
      </c>
      <c r="G12" s="17">
        <v>5</v>
      </c>
      <c r="H12" s="17">
        <v>20</v>
      </c>
      <c r="I12" s="17">
        <v>5</v>
      </c>
      <c r="J12" s="18">
        <f t="shared" si="1"/>
        <v>2</v>
      </c>
      <c r="K12" s="18">
        <f t="shared" si="2"/>
        <v>2</v>
      </c>
    </row>
    <row r="13" spans="1:11" ht="33">
      <c r="A13" s="9">
        <f t="shared" si="3"/>
        <v>9</v>
      </c>
      <c r="B13" s="13" t="s">
        <v>82</v>
      </c>
      <c r="C13" s="16">
        <v>1</v>
      </c>
      <c r="D13" s="17" t="s">
        <v>2</v>
      </c>
      <c r="E13" s="15">
        <f t="shared" si="0"/>
        <v>15</v>
      </c>
      <c r="F13" s="17">
        <v>0</v>
      </c>
      <c r="G13" s="17">
        <v>15</v>
      </c>
      <c r="H13" s="17">
        <v>0</v>
      </c>
      <c r="I13" s="17"/>
      <c r="J13" s="18">
        <f t="shared" si="1"/>
        <v>0</v>
      </c>
      <c r="K13" s="18">
        <f t="shared" si="2"/>
        <v>1</v>
      </c>
    </row>
    <row r="14" spans="1:11" ht="33">
      <c r="A14" s="9">
        <f t="shared" si="3"/>
        <v>10</v>
      </c>
      <c r="B14" s="23" t="s">
        <v>56</v>
      </c>
      <c r="C14" s="16">
        <v>1</v>
      </c>
      <c r="D14" s="17" t="s">
        <v>2</v>
      </c>
      <c r="E14" s="15">
        <f t="shared" si="0"/>
        <v>15</v>
      </c>
      <c r="F14" s="17">
        <v>15</v>
      </c>
      <c r="G14" s="17">
        <v>0</v>
      </c>
      <c r="H14" s="17">
        <v>0</v>
      </c>
      <c r="I14" s="17"/>
      <c r="J14" s="18">
        <f t="shared" si="1"/>
        <v>1</v>
      </c>
      <c r="K14" s="18">
        <f t="shared" si="2"/>
        <v>0</v>
      </c>
    </row>
    <row r="15" spans="1:11">
      <c r="A15" s="9"/>
      <c r="B15" s="24" t="s">
        <v>4</v>
      </c>
      <c r="C15" s="11">
        <f>SUM(C5:C14)</f>
        <v>30</v>
      </c>
      <c r="D15" s="11">
        <f>COUNTIF(D5:D14,"e")</f>
        <v>3</v>
      </c>
      <c r="E15" s="11">
        <f>SUM(E5:E14)</f>
        <v>340</v>
      </c>
      <c r="F15" s="11">
        <f t="shared" ref="F15:K15" si="4">SUM(F5:F14)</f>
        <v>160</v>
      </c>
      <c r="G15" s="11">
        <f t="shared" si="4"/>
        <v>75</v>
      </c>
      <c r="H15" s="11">
        <f t="shared" si="4"/>
        <v>100</v>
      </c>
      <c r="I15" s="11">
        <f t="shared" si="4"/>
        <v>5</v>
      </c>
      <c r="J15" s="11">
        <f t="shared" si="4"/>
        <v>11</v>
      </c>
      <c r="K15" s="11">
        <f t="shared" si="4"/>
        <v>12</v>
      </c>
    </row>
    <row r="16" spans="1:11">
      <c r="A16" s="6"/>
      <c r="B16" s="7" t="s">
        <v>12</v>
      </c>
      <c r="C16" s="8"/>
      <c r="D16" s="8"/>
      <c r="E16" s="8"/>
      <c r="F16" s="8"/>
      <c r="G16" s="8"/>
      <c r="H16" s="8"/>
      <c r="I16" s="8"/>
      <c r="J16" s="8"/>
      <c r="K16" s="8"/>
    </row>
    <row r="17" spans="1:11">
      <c r="A17" s="9">
        <v>11</v>
      </c>
      <c r="B17" s="23" t="s">
        <v>62</v>
      </c>
      <c r="C17" s="16">
        <v>2</v>
      </c>
      <c r="D17" s="17" t="s">
        <v>2</v>
      </c>
      <c r="E17" s="15">
        <f t="shared" ref="E17:E19" si="5">SUM(F17:I17)</f>
        <v>30</v>
      </c>
      <c r="F17" s="17">
        <v>0</v>
      </c>
      <c r="G17" s="17">
        <v>0</v>
      </c>
      <c r="H17" s="17">
        <v>30</v>
      </c>
      <c r="I17" s="17"/>
      <c r="J17" s="18">
        <f t="shared" ref="J17:J19" si="6">ROUNDUP(F17/15,0)</f>
        <v>0</v>
      </c>
      <c r="K17" s="18">
        <f t="shared" ref="K17:K19" si="7">ROUNDUP((H17+G17+I17)/15,0)</f>
        <v>2</v>
      </c>
    </row>
    <row r="18" spans="1:11">
      <c r="A18" s="9">
        <f>A17+1</f>
        <v>12</v>
      </c>
      <c r="B18" s="23" t="s">
        <v>29</v>
      </c>
      <c r="C18" s="16">
        <v>1</v>
      </c>
      <c r="D18" s="17" t="s">
        <v>2</v>
      </c>
      <c r="E18" s="15">
        <f t="shared" si="5"/>
        <v>15</v>
      </c>
      <c r="F18" s="17">
        <v>5</v>
      </c>
      <c r="G18" s="17">
        <v>0</v>
      </c>
      <c r="H18" s="17">
        <v>10</v>
      </c>
      <c r="I18" s="17"/>
      <c r="J18" s="18">
        <f t="shared" si="6"/>
        <v>1</v>
      </c>
      <c r="K18" s="18">
        <f t="shared" si="7"/>
        <v>1</v>
      </c>
    </row>
    <row r="19" spans="1:11">
      <c r="A19" s="9">
        <f t="shared" ref="A19:A27" si="8">A18+1</f>
        <v>13</v>
      </c>
      <c r="B19" s="23" t="s">
        <v>30</v>
      </c>
      <c r="C19" s="16">
        <v>0</v>
      </c>
      <c r="D19" s="17" t="s">
        <v>2</v>
      </c>
      <c r="E19" s="15">
        <f t="shared" si="5"/>
        <v>30</v>
      </c>
      <c r="F19" s="17">
        <v>0</v>
      </c>
      <c r="G19" s="17">
        <v>30</v>
      </c>
      <c r="H19" s="17">
        <v>0</v>
      </c>
      <c r="I19" s="17"/>
      <c r="J19" s="18">
        <f t="shared" si="6"/>
        <v>0</v>
      </c>
      <c r="K19" s="18">
        <f t="shared" si="7"/>
        <v>2</v>
      </c>
    </row>
    <row r="20" spans="1:11">
      <c r="A20" s="9">
        <f t="shared" si="8"/>
        <v>14</v>
      </c>
      <c r="B20" s="26" t="s">
        <v>32</v>
      </c>
      <c r="C20" s="16">
        <v>6</v>
      </c>
      <c r="D20" s="17" t="s">
        <v>3</v>
      </c>
      <c r="E20" s="15">
        <f>SUM(F20:I20)</f>
        <v>60</v>
      </c>
      <c r="F20" s="17">
        <v>30</v>
      </c>
      <c r="G20" s="17">
        <v>10</v>
      </c>
      <c r="H20" s="17">
        <v>20</v>
      </c>
      <c r="I20" s="17"/>
      <c r="J20" s="18">
        <f>ROUNDUP(F20/15,0)</f>
        <v>2</v>
      </c>
      <c r="K20" s="18">
        <f>ROUNDUP((H20+G20+I20)/15,0)</f>
        <v>2</v>
      </c>
    </row>
    <row r="21" spans="1:11" ht="33">
      <c r="A21" s="9">
        <f t="shared" si="8"/>
        <v>15</v>
      </c>
      <c r="B21" s="23" t="s">
        <v>69</v>
      </c>
      <c r="C21" s="16">
        <v>3</v>
      </c>
      <c r="D21" s="17" t="s">
        <v>2</v>
      </c>
      <c r="E21" s="15">
        <f>SUM(F21:I21)</f>
        <v>30</v>
      </c>
      <c r="F21" s="17">
        <v>15</v>
      </c>
      <c r="G21" s="17">
        <v>5</v>
      </c>
      <c r="H21" s="17">
        <v>10</v>
      </c>
      <c r="I21" s="17"/>
      <c r="J21" s="18">
        <f>ROUNDUP(F21/15,0)</f>
        <v>1</v>
      </c>
      <c r="K21" s="18">
        <f>ROUNDUP((H21+G21+I21)/15,0)</f>
        <v>1</v>
      </c>
    </row>
    <row r="22" spans="1:11" ht="49.5">
      <c r="A22" s="9">
        <f t="shared" si="8"/>
        <v>16</v>
      </c>
      <c r="B22" s="23" t="s">
        <v>61</v>
      </c>
      <c r="C22" s="16">
        <v>1</v>
      </c>
      <c r="D22" s="17" t="s">
        <v>2</v>
      </c>
      <c r="E22" s="15">
        <f t="shared" ref="E22:E27" si="9">SUM(F22:I22)</f>
        <v>15</v>
      </c>
      <c r="F22" s="17">
        <v>15</v>
      </c>
      <c r="G22" s="17">
        <v>0</v>
      </c>
      <c r="H22" s="17">
        <v>0</v>
      </c>
      <c r="I22" s="17"/>
      <c r="J22" s="18">
        <f t="shared" ref="J22:J27" si="10">ROUNDUP(F22/15,0)</f>
        <v>1</v>
      </c>
      <c r="K22" s="18">
        <f t="shared" ref="K22:K27" si="11">ROUNDUP((H22+G22+I22)/15,0)</f>
        <v>0</v>
      </c>
    </row>
    <row r="23" spans="1:11">
      <c r="A23" s="9">
        <f t="shared" si="8"/>
        <v>17</v>
      </c>
      <c r="B23" s="23" t="s">
        <v>27</v>
      </c>
      <c r="C23" s="16">
        <v>3</v>
      </c>
      <c r="D23" s="17" t="s">
        <v>2</v>
      </c>
      <c r="E23" s="15">
        <f t="shared" si="9"/>
        <v>30</v>
      </c>
      <c r="F23" s="17">
        <v>15</v>
      </c>
      <c r="G23" s="17">
        <v>5</v>
      </c>
      <c r="H23" s="17">
        <v>10</v>
      </c>
      <c r="I23" s="17"/>
      <c r="J23" s="18">
        <f t="shared" si="10"/>
        <v>1</v>
      </c>
      <c r="K23" s="18">
        <f t="shared" si="11"/>
        <v>1</v>
      </c>
    </row>
    <row r="24" spans="1:11" ht="33">
      <c r="A24" s="9">
        <f t="shared" si="8"/>
        <v>18</v>
      </c>
      <c r="B24" s="23" t="s">
        <v>57</v>
      </c>
      <c r="C24" s="16">
        <v>4</v>
      </c>
      <c r="D24" s="17" t="s">
        <v>2</v>
      </c>
      <c r="E24" s="15">
        <f t="shared" si="9"/>
        <v>45</v>
      </c>
      <c r="F24" s="17">
        <v>15</v>
      </c>
      <c r="G24" s="17">
        <v>10</v>
      </c>
      <c r="H24" s="17">
        <v>20</v>
      </c>
      <c r="I24" s="17"/>
      <c r="J24" s="18">
        <f t="shared" si="10"/>
        <v>1</v>
      </c>
      <c r="K24" s="18">
        <f t="shared" si="11"/>
        <v>2</v>
      </c>
    </row>
    <row r="25" spans="1:11">
      <c r="A25" s="9">
        <f t="shared" si="8"/>
        <v>19</v>
      </c>
      <c r="B25" s="23" t="s">
        <v>37</v>
      </c>
      <c r="C25" s="16">
        <v>4</v>
      </c>
      <c r="D25" s="17" t="s">
        <v>3</v>
      </c>
      <c r="E25" s="15">
        <f t="shared" si="9"/>
        <v>45</v>
      </c>
      <c r="F25" s="17">
        <v>15</v>
      </c>
      <c r="G25" s="17">
        <v>0</v>
      </c>
      <c r="H25" s="17">
        <v>20</v>
      </c>
      <c r="I25" s="17">
        <v>10</v>
      </c>
      <c r="J25" s="18">
        <f t="shared" si="10"/>
        <v>1</v>
      </c>
      <c r="K25" s="18">
        <f t="shared" si="11"/>
        <v>2</v>
      </c>
    </row>
    <row r="26" spans="1:11">
      <c r="A26" s="9">
        <f t="shared" si="8"/>
        <v>20</v>
      </c>
      <c r="B26" s="13" t="s">
        <v>28</v>
      </c>
      <c r="C26" s="16">
        <v>3</v>
      </c>
      <c r="D26" s="17" t="s">
        <v>2</v>
      </c>
      <c r="E26" s="15">
        <f>SUM(F26:I26)</f>
        <v>30</v>
      </c>
      <c r="F26" s="17">
        <v>15</v>
      </c>
      <c r="G26" s="17">
        <v>0</v>
      </c>
      <c r="H26" s="17">
        <v>10</v>
      </c>
      <c r="I26" s="17">
        <v>5</v>
      </c>
      <c r="J26" s="18">
        <f>ROUNDUP(F26/15,0)</f>
        <v>1</v>
      </c>
      <c r="K26" s="18">
        <f>ROUNDUP((H26+G26+I26)/15,0)</f>
        <v>1</v>
      </c>
    </row>
    <row r="27" spans="1:11">
      <c r="A27" s="9">
        <f t="shared" si="8"/>
        <v>21</v>
      </c>
      <c r="B27" s="23" t="s">
        <v>83</v>
      </c>
      <c r="C27" s="16">
        <v>3</v>
      </c>
      <c r="D27" s="17" t="s">
        <v>2</v>
      </c>
      <c r="E27" s="15">
        <f t="shared" si="9"/>
        <v>30</v>
      </c>
      <c r="F27" s="17">
        <v>15</v>
      </c>
      <c r="G27" s="17">
        <v>0</v>
      </c>
      <c r="H27" s="17">
        <v>10</v>
      </c>
      <c r="I27" s="17">
        <v>5</v>
      </c>
      <c r="J27" s="18">
        <f t="shared" si="10"/>
        <v>1</v>
      </c>
      <c r="K27" s="18">
        <f t="shared" si="11"/>
        <v>1</v>
      </c>
    </row>
    <row r="28" spans="1:11">
      <c r="A28" s="9"/>
      <c r="B28" s="24" t="s">
        <v>4</v>
      </c>
      <c r="C28" s="11">
        <f>SUM(C17:C27)</f>
        <v>30</v>
      </c>
      <c r="D28" s="11">
        <f>COUNTIF(D17:D27,"e")</f>
        <v>2</v>
      </c>
      <c r="E28" s="11">
        <f>SUM(E17:E27)</f>
        <v>360</v>
      </c>
      <c r="F28" s="11">
        <f t="shared" ref="F28:K28" si="12">SUM(F17:F27)</f>
        <v>140</v>
      </c>
      <c r="G28" s="11">
        <f t="shared" si="12"/>
        <v>60</v>
      </c>
      <c r="H28" s="11">
        <f t="shared" si="12"/>
        <v>140</v>
      </c>
      <c r="I28" s="11">
        <f t="shared" si="12"/>
        <v>20</v>
      </c>
      <c r="J28" s="11">
        <f t="shared" si="12"/>
        <v>10</v>
      </c>
      <c r="K28" s="11">
        <f t="shared" si="12"/>
        <v>15</v>
      </c>
    </row>
    <row r="29" spans="1:11">
      <c r="A29" s="6"/>
      <c r="B29" s="7" t="s">
        <v>13</v>
      </c>
      <c r="C29" s="8"/>
      <c r="D29" s="8"/>
      <c r="E29" s="8"/>
      <c r="F29" s="8"/>
      <c r="G29" s="8"/>
      <c r="H29" s="8"/>
      <c r="I29" s="8"/>
      <c r="J29" s="8"/>
      <c r="K29" s="8"/>
    </row>
    <row r="30" spans="1:11">
      <c r="A30" s="9">
        <v>22</v>
      </c>
      <c r="B30" s="23" t="s">
        <v>63</v>
      </c>
      <c r="C30" s="16">
        <v>2</v>
      </c>
      <c r="D30" s="17" t="s">
        <v>2</v>
      </c>
      <c r="E30" s="15">
        <f t="shared" ref="E30:E36" si="13">SUM(F30:I30)</f>
        <v>30</v>
      </c>
      <c r="F30" s="17">
        <v>0</v>
      </c>
      <c r="G30" s="17">
        <v>0</v>
      </c>
      <c r="H30" s="17">
        <v>30</v>
      </c>
      <c r="I30" s="17"/>
      <c r="J30" s="18">
        <f t="shared" ref="J30:J36" si="14">ROUNDUP(F30/15,0)</f>
        <v>0</v>
      </c>
      <c r="K30" s="18">
        <f t="shared" ref="K30:K36" si="15">ROUNDUP((H30+G30+I30)/15,0)</f>
        <v>2</v>
      </c>
    </row>
    <row r="31" spans="1:11" ht="33">
      <c r="A31" s="9">
        <f>A30+1</f>
        <v>23</v>
      </c>
      <c r="B31" s="23" t="s">
        <v>58</v>
      </c>
      <c r="C31" s="16">
        <v>1</v>
      </c>
      <c r="D31" s="17" t="s">
        <v>2</v>
      </c>
      <c r="E31" s="15">
        <f t="shared" si="13"/>
        <v>15</v>
      </c>
      <c r="F31" s="20">
        <v>15</v>
      </c>
      <c r="G31" s="21">
        <v>0</v>
      </c>
      <c r="H31" s="21">
        <v>0</v>
      </c>
      <c r="I31" s="17"/>
      <c r="J31" s="18">
        <f t="shared" si="14"/>
        <v>1</v>
      </c>
      <c r="K31" s="18">
        <f t="shared" si="15"/>
        <v>0</v>
      </c>
    </row>
    <row r="32" spans="1:11">
      <c r="A32" s="9">
        <f t="shared" ref="A32:A39" si="16">A31+1</f>
        <v>24</v>
      </c>
      <c r="B32" s="23" t="s">
        <v>39</v>
      </c>
      <c r="C32" s="16">
        <v>4</v>
      </c>
      <c r="D32" s="17" t="s">
        <v>2</v>
      </c>
      <c r="E32" s="15">
        <f>SUM(F32:I32)</f>
        <v>45</v>
      </c>
      <c r="F32" s="17">
        <v>15</v>
      </c>
      <c r="G32" s="17">
        <v>10</v>
      </c>
      <c r="H32" s="17">
        <v>20</v>
      </c>
      <c r="I32" s="17"/>
      <c r="J32" s="18">
        <f>ROUNDUP(F32/15,0)</f>
        <v>1</v>
      </c>
      <c r="K32" s="18">
        <f>ROUNDUP((H32+G32+I32)/15,0)</f>
        <v>2</v>
      </c>
    </row>
    <row r="33" spans="1:11">
      <c r="A33" s="9">
        <f t="shared" si="16"/>
        <v>25</v>
      </c>
      <c r="B33" s="23" t="s">
        <v>33</v>
      </c>
      <c r="C33" s="16">
        <v>6</v>
      </c>
      <c r="D33" s="17" t="s">
        <v>3</v>
      </c>
      <c r="E33" s="15">
        <f>SUM(F33:I33)</f>
        <v>60</v>
      </c>
      <c r="F33" s="17">
        <v>30</v>
      </c>
      <c r="G33" s="17">
        <v>10</v>
      </c>
      <c r="H33" s="17">
        <v>20</v>
      </c>
      <c r="I33" s="17"/>
      <c r="J33" s="18">
        <f>ROUNDUP(F33/15,0)</f>
        <v>2</v>
      </c>
      <c r="K33" s="18">
        <f>ROUNDUP((H33+G33+I33)/15,0)</f>
        <v>2</v>
      </c>
    </row>
    <row r="34" spans="1:11">
      <c r="A34" s="9">
        <f t="shared" si="16"/>
        <v>26</v>
      </c>
      <c r="B34" s="23" t="s">
        <v>59</v>
      </c>
      <c r="C34" s="16">
        <v>4</v>
      </c>
      <c r="D34" s="17" t="s">
        <v>2</v>
      </c>
      <c r="E34" s="15">
        <f>SUM(F34:I34)</f>
        <v>45</v>
      </c>
      <c r="F34" s="17">
        <v>15</v>
      </c>
      <c r="G34" s="17">
        <v>10</v>
      </c>
      <c r="H34" s="17">
        <v>20</v>
      </c>
      <c r="I34" s="17"/>
      <c r="J34" s="18">
        <f>ROUNDUP(F34/15,0)</f>
        <v>1</v>
      </c>
      <c r="K34" s="18">
        <f>ROUNDUP((H34+G34+I34)/15,0)</f>
        <v>2</v>
      </c>
    </row>
    <row r="35" spans="1:11">
      <c r="A35" s="9">
        <f t="shared" si="16"/>
        <v>27</v>
      </c>
      <c r="B35" s="23" t="s">
        <v>34</v>
      </c>
      <c r="C35" s="16">
        <v>4</v>
      </c>
      <c r="D35" s="17" t="s">
        <v>3</v>
      </c>
      <c r="E35" s="15">
        <f>SUM(F35:I35)</f>
        <v>45</v>
      </c>
      <c r="F35" s="17">
        <v>15</v>
      </c>
      <c r="G35" s="17">
        <v>10</v>
      </c>
      <c r="H35" s="17">
        <v>20</v>
      </c>
      <c r="I35" s="17"/>
      <c r="J35" s="18">
        <f>ROUNDUP(F35/15,0)</f>
        <v>1</v>
      </c>
      <c r="K35" s="18">
        <f>ROUNDUP((H35+G35+I35)/15,0)</f>
        <v>2</v>
      </c>
    </row>
    <row r="36" spans="1:11">
      <c r="A36" s="9">
        <f t="shared" si="16"/>
        <v>28</v>
      </c>
      <c r="B36" s="23" t="s">
        <v>35</v>
      </c>
      <c r="C36" s="16">
        <v>2</v>
      </c>
      <c r="D36" s="17" t="s">
        <v>2</v>
      </c>
      <c r="E36" s="15">
        <f t="shared" si="13"/>
        <v>30</v>
      </c>
      <c r="F36" s="17">
        <v>15</v>
      </c>
      <c r="G36" s="17">
        <v>5</v>
      </c>
      <c r="H36" s="17">
        <v>10</v>
      </c>
      <c r="I36" s="17"/>
      <c r="J36" s="18">
        <f t="shared" si="14"/>
        <v>1</v>
      </c>
      <c r="K36" s="18">
        <f t="shared" si="15"/>
        <v>1</v>
      </c>
    </row>
    <row r="37" spans="1:11">
      <c r="A37" s="9">
        <f t="shared" si="16"/>
        <v>29</v>
      </c>
      <c r="B37" s="23" t="s">
        <v>36</v>
      </c>
      <c r="C37" s="16">
        <v>3</v>
      </c>
      <c r="D37" s="17" t="s">
        <v>2</v>
      </c>
      <c r="E37" s="15">
        <f>SUM(F37:I37)</f>
        <v>30</v>
      </c>
      <c r="F37" s="17">
        <v>0</v>
      </c>
      <c r="G37" s="17">
        <v>0</v>
      </c>
      <c r="H37" s="17">
        <v>30</v>
      </c>
      <c r="I37" s="17"/>
      <c r="J37" s="18">
        <f>ROUNDUP(F37/15,0)</f>
        <v>0</v>
      </c>
      <c r="K37" s="18">
        <f>ROUNDUP((H37+G37+I37)/15,0)</f>
        <v>2</v>
      </c>
    </row>
    <row r="38" spans="1:11" ht="49.5">
      <c r="A38" s="9">
        <f t="shared" si="16"/>
        <v>30</v>
      </c>
      <c r="B38" s="23" t="s">
        <v>70</v>
      </c>
      <c r="C38" s="16">
        <v>2</v>
      </c>
      <c r="D38" s="17" t="s">
        <v>2</v>
      </c>
      <c r="E38" s="15">
        <f>SUM(F38:I38)</f>
        <v>30</v>
      </c>
      <c r="F38" s="17">
        <v>15</v>
      </c>
      <c r="G38" s="17">
        <v>5</v>
      </c>
      <c r="H38" s="17">
        <v>10</v>
      </c>
      <c r="I38" s="17"/>
      <c r="J38" s="18">
        <f>ROUNDUP(F38/15,0)</f>
        <v>1</v>
      </c>
      <c r="K38" s="18">
        <f>ROUNDUP((H38+G38+I38)/15,0)</f>
        <v>1</v>
      </c>
    </row>
    <row r="39" spans="1:11">
      <c r="A39" s="9">
        <f t="shared" si="16"/>
        <v>31</v>
      </c>
      <c r="B39" s="23" t="s">
        <v>64</v>
      </c>
      <c r="C39" s="16">
        <v>2</v>
      </c>
      <c r="D39" s="17" t="s">
        <v>2</v>
      </c>
      <c r="E39" s="15">
        <f>SUM(F39:I39)</f>
        <v>30</v>
      </c>
      <c r="F39" s="17">
        <v>15</v>
      </c>
      <c r="G39" s="17">
        <v>5</v>
      </c>
      <c r="H39" s="17">
        <v>10</v>
      </c>
      <c r="I39" s="17"/>
      <c r="J39" s="18">
        <f>ROUNDUP(F39/15,0)</f>
        <v>1</v>
      </c>
      <c r="K39" s="18">
        <f>ROUNDUP((H39+G39+I39)/15,0)</f>
        <v>1</v>
      </c>
    </row>
    <row r="40" spans="1:11">
      <c r="A40" s="9"/>
      <c r="B40" s="24" t="s">
        <v>4</v>
      </c>
      <c r="C40" s="11">
        <f>SUM(C30:C39)</f>
        <v>30</v>
      </c>
      <c r="D40" s="11">
        <f>COUNTIF(D30:D39,"e")</f>
        <v>2</v>
      </c>
      <c r="E40" s="11">
        <f t="shared" ref="E40:K40" si="17">SUM(E30:E39)</f>
        <v>360</v>
      </c>
      <c r="F40" s="11">
        <f t="shared" si="17"/>
        <v>135</v>
      </c>
      <c r="G40" s="11">
        <f t="shared" si="17"/>
        <v>55</v>
      </c>
      <c r="H40" s="11">
        <f t="shared" si="17"/>
        <v>170</v>
      </c>
      <c r="I40" s="11">
        <f t="shared" si="17"/>
        <v>0</v>
      </c>
      <c r="J40" s="11">
        <f t="shared" si="17"/>
        <v>9</v>
      </c>
      <c r="K40" s="11">
        <f t="shared" si="17"/>
        <v>15</v>
      </c>
    </row>
    <row r="41" spans="1:11">
      <c r="A41" s="6"/>
      <c r="B41" s="7" t="s">
        <v>14</v>
      </c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9">
        <v>32</v>
      </c>
      <c r="B42" s="23" t="s">
        <v>65</v>
      </c>
      <c r="C42" s="16">
        <v>4</v>
      </c>
      <c r="D42" s="17" t="s">
        <v>3</v>
      </c>
      <c r="E42" s="15">
        <f t="shared" ref="E42:E50" si="18">SUM(F42:I42)</f>
        <v>45</v>
      </c>
      <c r="F42" s="17">
        <v>0</v>
      </c>
      <c r="G42" s="17">
        <v>0</v>
      </c>
      <c r="H42" s="17">
        <v>45</v>
      </c>
      <c r="I42" s="17"/>
      <c r="J42" s="18">
        <f t="shared" ref="J42:J50" si="19">ROUNDUP(F42/15,0)</f>
        <v>0</v>
      </c>
      <c r="K42" s="18">
        <f t="shared" ref="K42:K50" si="20">ROUNDUP((H42+G42+I42)/15,0)</f>
        <v>3</v>
      </c>
    </row>
    <row r="43" spans="1:11" ht="49.5">
      <c r="A43" s="30">
        <f>A42+1</f>
        <v>33</v>
      </c>
      <c r="B43" s="26" t="s">
        <v>71</v>
      </c>
      <c r="C43" s="27">
        <v>2</v>
      </c>
      <c r="D43" s="21" t="s">
        <v>2</v>
      </c>
      <c r="E43" s="15">
        <f t="shared" si="18"/>
        <v>30</v>
      </c>
      <c r="F43" s="21">
        <v>15</v>
      </c>
      <c r="G43" s="21">
        <v>0</v>
      </c>
      <c r="H43" s="21">
        <v>15</v>
      </c>
      <c r="I43" s="21"/>
      <c r="J43" s="18">
        <f t="shared" ref="J43" si="21">ROUNDUP(F43/15,0)</f>
        <v>1</v>
      </c>
      <c r="K43" s="18">
        <f t="shared" ref="K43" si="22">ROUNDUP((H43+G43+I43)/15,0)</f>
        <v>1</v>
      </c>
    </row>
    <row r="44" spans="1:11" ht="39" customHeight="1">
      <c r="A44" s="30">
        <f t="shared" ref="A44:A50" si="23">A43+1</f>
        <v>34</v>
      </c>
      <c r="B44" s="23" t="s">
        <v>60</v>
      </c>
      <c r="C44" s="16">
        <v>4</v>
      </c>
      <c r="D44" s="17" t="s">
        <v>2</v>
      </c>
      <c r="E44" s="15">
        <f>SUM(F44:I44)</f>
        <v>45</v>
      </c>
      <c r="F44" s="17">
        <v>15</v>
      </c>
      <c r="G44" s="17">
        <v>0</v>
      </c>
      <c r="H44" s="17">
        <v>20</v>
      </c>
      <c r="I44" s="17">
        <v>10</v>
      </c>
      <c r="J44" s="18">
        <f>ROUNDUP(F44/15,0)</f>
        <v>1</v>
      </c>
      <c r="K44" s="18">
        <f>ROUNDUP((H44+G44+I44)/15,0)</f>
        <v>2</v>
      </c>
    </row>
    <row r="45" spans="1:11">
      <c r="A45" s="30">
        <f t="shared" si="23"/>
        <v>35</v>
      </c>
      <c r="B45" s="23" t="s">
        <v>53</v>
      </c>
      <c r="C45" s="16">
        <v>3</v>
      </c>
      <c r="D45" s="17" t="s">
        <v>2</v>
      </c>
      <c r="E45" s="15">
        <f>SUM(F45:I45)</f>
        <v>45</v>
      </c>
      <c r="F45" s="17">
        <v>15</v>
      </c>
      <c r="G45" s="17">
        <v>0</v>
      </c>
      <c r="H45" s="17">
        <v>20</v>
      </c>
      <c r="I45" s="17">
        <v>10</v>
      </c>
      <c r="J45" s="18">
        <f>ROUNDUP(F45/15,0)</f>
        <v>1</v>
      </c>
      <c r="K45" s="18">
        <f>ROUNDUP((H45+G45+I45)/15,0)</f>
        <v>2</v>
      </c>
    </row>
    <row r="46" spans="1:11">
      <c r="A46" s="30">
        <f t="shared" si="23"/>
        <v>36</v>
      </c>
      <c r="B46" s="13" t="s">
        <v>52</v>
      </c>
      <c r="C46" s="16">
        <v>4</v>
      </c>
      <c r="D46" s="17" t="s">
        <v>3</v>
      </c>
      <c r="E46" s="15">
        <f>SUM(F46:I46)</f>
        <v>45</v>
      </c>
      <c r="F46" s="17">
        <v>15</v>
      </c>
      <c r="G46" s="17">
        <v>10</v>
      </c>
      <c r="H46" s="17">
        <v>20</v>
      </c>
      <c r="I46" s="17"/>
      <c r="J46" s="18">
        <f>ROUNDUP(F46/15,0)</f>
        <v>1</v>
      </c>
      <c r="K46" s="18">
        <f>ROUNDUP((H46+G46+I46)/15,0)</f>
        <v>2</v>
      </c>
    </row>
    <row r="47" spans="1:11" ht="33">
      <c r="A47" s="30">
        <f t="shared" si="23"/>
        <v>37</v>
      </c>
      <c r="B47" s="23" t="s">
        <v>72</v>
      </c>
      <c r="C47" s="16">
        <v>3</v>
      </c>
      <c r="D47" s="17" t="s">
        <v>2</v>
      </c>
      <c r="E47" s="15">
        <f>SUM(F47:I47)</f>
        <v>45</v>
      </c>
      <c r="F47" s="17">
        <v>15</v>
      </c>
      <c r="G47" s="17">
        <v>0</v>
      </c>
      <c r="H47" s="17">
        <v>20</v>
      </c>
      <c r="I47" s="17">
        <v>10</v>
      </c>
      <c r="J47" s="18">
        <f>ROUNDUP(F47/15,0)</f>
        <v>1</v>
      </c>
      <c r="K47" s="18">
        <f>ROUNDUP((H47+G47+I47)/15,0)</f>
        <v>2</v>
      </c>
    </row>
    <row r="48" spans="1:11">
      <c r="A48" s="30">
        <f t="shared" si="23"/>
        <v>38</v>
      </c>
      <c r="B48" s="23" t="s">
        <v>38</v>
      </c>
      <c r="C48" s="16">
        <v>3</v>
      </c>
      <c r="D48" s="17" t="s">
        <v>2</v>
      </c>
      <c r="E48" s="15">
        <f t="shared" si="18"/>
        <v>45</v>
      </c>
      <c r="F48" s="17">
        <v>15</v>
      </c>
      <c r="G48" s="17">
        <v>10</v>
      </c>
      <c r="H48" s="17">
        <v>20</v>
      </c>
      <c r="I48" s="17"/>
      <c r="J48" s="18">
        <f t="shared" si="19"/>
        <v>1</v>
      </c>
      <c r="K48" s="18">
        <f t="shared" si="20"/>
        <v>2</v>
      </c>
    </row>
    <row r="49" spans="1:11">
      <c r="A49" s="30">
        <f t="shared" si="23"/>
        <v>39</v>
      </c>
      <c r="B49" s="23" t="s">
        <v>66</v>
      </c>
      <c r="C49" s="16">
        <v>2</v>
      </c>
      <c r="D49" s="17" t="s">
        <v>2</v>
      </c>
      <c r="E49" s="15">
        <f t="shared" si="18"/>
        <v>30</v>
      </c>
      <c r="F49" s="17">
        <v>15</v>
      </c>
      <c r="G49" s="17">
        <v>0</v>
      </c>
      <c r="H49" s="17">
        <v>10</v>
      </c>
      <c r="I49" s="17">
        <v>5</v>
      </c>
      <c r="J49" s="18">
        <f t="shared" si="19"/>
        <v>1</v>
      </c>
      <c r="K49" s="18">
        <f t="shared" si="20"/>
        <v>1</v>
      </c>
    </row>
    <row r="50" spans="1:11">
      <c r="A50" s="30">
        <f t="shared" si="23"/>
        <v>40</v>
      </c>
      <c r="B50" s="25" t="s">
        <v>67</v>
      </c>
      <c r="C50" s="16">
        <v>5</v>
      </c>
      <c r="D50" s="17" t="s">
        <v>3</v>
      </c>
      <c r="E50" s="15">
        <f t="shared" si="18"/>
        <v>0</v>
      </c>
      <c r="F50" s="17"/>
      <c r="G50" s="17"/>
      <c r="H50" s="17"/>
      <c r="I50" s="17"/>
      <c r="J50" s="18">
        <f t="shared" si="19"/>
        <v>0</v>
      </c>
      <c r="K50" s="18">
        <f t="shared" si="20"/>
        <v>0</v>
      </c>
    </row>
    <row r="51" spans="1:11">
      <c r="A51" s="9"/>
      <c r="B51" s="24" t="s">
        <v>4</v>
      </c>
      <c r="C51" s="11">
        <f>SUM(C42:C50)</f>
        <v>30</v>
      </c>
      <c r="D51" s="11">
        <f>COUNTIF(D42:D50,"e")</f>
        <v>3</v>
      </c>
      <c r="E51" s="11">
        <f t="shared" ref="E51:K51" si="24">SUM(E42:E50)</f>
        <v>330</v>
      </c>
      <c r="F51" s="11">
        <f t="shared" si="24"/>
        <v>105</v>
      </c>
      <c r="G51" s="11">
        <f t="shared" si="24"/>
        <v>20</v>
      </c>
      <c r="H51" s="11">
        <f t="shared" si="24"/>
        <v>170</v>
      </c>
      <c r="I51" s="11">
        <f t="shared" si="24"/>
        <v>35</v>
      </c>
      <c r="J51" s="11">
        <f t="shared" si="24"/>
        <v>7</v>
      </c>
      <c r="K51" s="11">
        <f t="shared" si="24"/>
        <v>15</v>
      </c>
    </row>
    <row r="52" spans="1:11">
      <c r="A52" s="6"/>
      <c r="B52" s="7" t="s">
        <v>50</v>
      </c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9">
        <v>41</v>
      </c>
      <c r="B53" s="23" t="s">
        <v>41</v>
      </c>
      <c r="C53" s="16">
        <v>6</v>
      </c>
      <c r="D53" s="17" t="s">
        <v>3</v>
      </c>
      <c r="E53" s="15">
        <f t="shared" ref="E53:E61" si="25">SUM(F53:I53)</f>
        <v>60</v>
      </c>
      <c r="F53" s="17">
        <v>15</v>
      </c>
      <c r="G53" s="17">
        <v>15</v>
      </c>
      <c r="H53" s="17">
        <v>30</v>
      </c>
      <c r="I53" s="17"/>
      <c r="J53" s="18">
        <f t="shared" ref="J53:J61" si="26">ROUNDUP(F53/15,0)</f>
        <v>1</v>
      </c>
      <c r="K53" s="18">
        <f t="shared" ref="K53:K61" si="27">ROUNDUP((H53+G53+I53)/15,0)</f>
        <v>3</v>
      </c>
    </row>
    <row r="54" spans="1:11">
      <c r="A54" s="9">
        <f>A53+1</f>
        <v>42</v>
      </c>
      <c r="B54" s="23" t="s">
        <v>54</v>
      </c>
      <c r="C54" s="16">
        <v>6</v>
      </c>
      <c r="D54" s="17" t="s">
        <v>3</v>
      </c>
      <c r="E54" s="15">
        <f>SUM(F54:I54)</f>
        <v>60</v>
      </c>
      <c r="F54" s="17">
        <v>30</v>
      </c>
      <c r="G54" s="17">
        <v>5</v>
      </c>
      <c r="H54" s="17">
        <v>20</v>
      </c>
      <c r="I54" s="17">
        <v>5</v>
      </c>
      <c r="J54" s="18">
        <f t="shared" si="26"/>
        <v>2</v>
      </c>
      <c r="K54" s="18">
        <f t="shared" si="27"/>
        <v>2</v>
      </c>
    </row>
    <row r="55" spans="1:11" ht="17.25" customHeight="1">
      <c r="A55" s="9">
        <f t="shared" ref="A55:A61" si="28">A54+1</f>
        <v>43</v>
      </c>
      <c r="B55" s="23" t="s">
        <v>73</v>
      </c>
      <c r="C55" s="16">
        <v>3</v>
      </c>
      <c r="D55" s="17" t="s">
        <v>2</v>
      </c>
      <c r="E55" s="15">
        <f t="shared" si="25"/>
        <v>45</v>
      </c>
      <c r="F55" s="17">
        <v>15</v>
      </c>
      <c r="G55" s="17">
        <v>10</v>
      </c>
      <c r="H55" s="17">
        <v>20</v>
      </c>
      <c r="I55" s="17"/>
      <c r="J55" s="18">
        <f t="shared" si="26"/>
        <v>1</v>
      </c>
      <c r="K55" s="18">
        <f t="shared" si="27"/>
        <v>2</v>
      </c>
    </row>
    <row r="56" spans="1:11">
      <c r="A56" s="9">
        <f t="shared" si="28"/>
        <v>44</v>
      </c>
      <c r="B56" s="23" t="s">
        <v>42</v>
      </c>
      <c r="C56" s="16">
        <v>5</v>
      </c>
      <c r="D56" s="17" t="s">
        <v>2</v>
      </c>
      <c r="E56" s="15">
        <f t="shared" si="25"/>
        <v>60</v>
      </c>
      <c r="F56" s="17">
        <v>30</v>
      </c>
      <c r="G56" s="17">
        <v>10</v>
      </c>
      <c r="H56" s="17">
        <v>20</v>
      </c>
      <c r="I56" s="17"/>
      <c r="J56" s="18">
        <f t="shared" si="26"/>
        <v>2</v>
      </c>
      <c r="K56" s="18">
        <f t="shared" si="27"/>
        <v>2</v>
      </c>
    </row>
    <row r="57" spans="1:11">
      <c r="A57" s="9">
        <f t="shared" si="28"/>
        <v>45</v>
      </c>
      <c r="B57" s="23" t="s">
        <v>43</v>
      </c>
      <c r="C57" s="16">
        <v>2</v>
      </c>
      <c r="D57" s="17" t="s">
        <v>2</v>
      </c>
      <c r="E57" s="15">
        <f t="shared" si="25"/>
        <v>30</v>
      </c>
      <c r="F57" s="17">
        <v>15</v>
      </c>
      <c r="G57" s="17">
        <v>5</v>
      </c>
      <c r="H57" s="17">
        <v>10</v>
      </c>
      <c r="I57" s="17"/>
      <c r="J57" s="18">
        <f t="shared" si="26"/>
        <v>1</v>
      </c>
      <c r="K57" s="18">
        <f t="shared" si="27"/>
        <v>1</v>
      </c>
    </row>
    <row r="58" spans="1:11" ht="33">
      <c r="A58" s="9">
        <f t="shared" si="28"/>
        <v>46</v>
      </c>
      <c r="B58" s="13" t="s">
        <v>74</v>
      </c>
      <c r="C58" s="16">
        <v>2</v>
      </c>
      <c r="D58" s="17" t="s">
        <v>2</v>
      </c>
      <c r="E58" s="15">
        <f t="shared" si="25"/>
        <v>30</v>
      </c>
      <c r="F58" s="17">
        <v>15</v>
      </c>
      <c r="G58" s="17">
        <v>15</v>
      </c>
      <c r="H58" s="17">
        <v>0</v>
      </c>
      <c r="I58" s="17"/>
      <c r="J58" s="18">
        <f t="shared" si="26"/>
        <v>1</v>
      </c>
      <c r="K58" s="18">
        <f t="shared" si="27"/>
        <v>1</v>
      </c>
    </row>
    <row r="59" spans="1:11" ht="33">
      <c r="A59" s="9">
        <f t="shared" si="28"/>
        <v>47</v>
      </c>
      <c r="B59" s="23" t="s">
        <v>79</v>
      </c>
      <c r="C59" s="16">
        <v>2</v>
      </c>
      <c r="D59" s="17" t="s">
        <v>2</v>
      </c>
      <c r="E59" s="15">
        <f>SUM(F59:I59)</f>
        <v>30</v>
      </c>
      <c r="F59" s="17">
        <v>15</v>
      </c>
      <c r="G59" s="17">
        <v>5</v>
      </c>
      <c r="H59" s="17">
        <v>10</v>
      </c>
      <c r="I59" s="17"/>
      <c r="J59" s="18">
        <f>ROUNDUP(F59/15,0)</f>
        <v>1</v>
      </c>
      <c r="K59" s="18">
        <f t="shared" si="27"/>
        <v>1</v>
      </c>
    </row>
    <row r="60" spans="1:11" ht="33">
      <c r="A60" s="9">
        <f t="shared" si="28"/>
        <v>48</v>
      </c>
      <c r="B60" s="23" t="s">
        <v>75</v>
      </c>
      <c r="C60" s="16">
        <v>2</v>
      </c>
      <c r="D60" s="17" t="s">
        <v>2</v>
      </c>
      <c r="E60" s="15">
        <f t="shared" si="25"/>
        <v>30</v>
      </c>
      <c r="F60" s="17">
        <v>15</v>
      </c>
      <c r="G60" s="17">
        <v>0</v>
      </c>
      <c r="H60" s="17">
        <v>5</v>
      </c>
      <c r="I60" s="17">
        <v>10</v>
      </c>
      <c r="J60" s="18">
        <f t="shared" si="26"/>
        <v>1</v>
      </c>
      <c r="K60" s="18">
        <f t="shared" si="27"/>
        <v>1</v>
      </c>
    </row>
    <row r="61" spans="1:11" ht="33">
      <c r="A61" s="9">
        <f t="shared" si="28"/>
        <v>49</v>
      </c>
      <c r="B61" s="25" t="s">
        <v>44</v>
      </c>
      <c r="C61" s="16">
        <v>2</v>
      </c>
      <c r="D61" s="17" t="s">
        <v>2</v>
      </c>
      <c r="E61" s="15">
        <f t="shared" si="25"/>
        <v>30</v>
      </c>
      <c r="F61" s="17">
        <v>0</v>
      </c>
      <c r="G61" s="17">
        <v>0</v>
      </c>
      <c r="H61" s="17">
        <v>30</v>
      </c>
      <c r="I61" s="17"/>
      <c r="J61" s="18">
        <f t="shared" si="26"/>
        <v>0</v>
      </c>
      <c r="K61" s="18">
        <f t="shared" si="27"/>
        <v>2</v>
      </c>
    </row>
    <row r="62" spans="1:11">
      <c r="A62" s="9"/>
      <c r="B62" s="24" t="s">
        <v>4</v>
      </c>
      <c r="C62" s="11">
        <f>SUM(C53:C61)</f>
        <v>30</v>
      </c>
      <c r="D62" s="11">
        <f>COUNTIF(D53:D61,"e")</f>
        <v>2</v>
      </c>
      <c r="E62" s="11">
        <f>SUM(E53:E61)</f>
        <v>375</v>
      </c>
      <c r="F62" s="11">
        <f t="shared" ref="F62:K62" si="29">SUM(F53:F61)</f>
        <v>150</v>
      </c>
      <c r="G62" s="11">
        <f t="shared" si="29"/>
        <v>65</v>
      </c>
      <c r="H62" s="11">
        <f t="shared" si="29"/>
        <v>145</v>
      </c>
      <c r="I62" s="11">
        <f t="shared" si="29"/>
        <v>15</v>
      </c>
      <c r="J62" s="11">
        <f t="shared" si="29"/>
        <v>10</v>
      </c>
      <c r="K62" s="11">
        <f t="shared" si="29"/>
        <v>15</v>
      </c>
    </row>
    <row r="63" spans="1:11">
      <c r="A63" s="6"/>
      <c r="B63" s="7" t="s">
        <v>51</v>
      </c>
      <c r="C63" s="8"/>
      <c r="D63" s="8"/>
      <c r="E63" s="8"/>
      <c r="F63" s="8"/>
      <c r="G63" s="8"/>
      <c r="H63" s="8"/>
      <c r="I63" s="8"/>
      <c r="J63" s="8"/>
      <c r="K63" s="8"/>
    </row>
    <row r="64" spans="1:11">
      <c r="A64" s="9">
        <v>50</v>
      </c>
      <c r="B64" s="23" t="s">
        <v>45</v>
      </c>
      <c r="C64" s="16">
        <v>5</v>
      </c>
      <c r="D64" s="17" t="s">
        <v>3</v>
      </c>
      <c r="E64" s="15">
        <f t="shared" ref="E64:E72" si="30">SUM(F64:I64)</f>
        <v>60</v>
      </c>
      <c r="F64" s="17">
        <v>30</v>
      </c>
      <c r="G64" s="17">
        <v>20</v>
      </c>
      <c r="H64" s="17">
        <v>10</v>
      </c>
      <c r="I64" s="17"/>
      <c r="J64" s="18">
        <f t="shared" ref="J64:J73" si="31">ROUNDUP(F64/15,0)</f>
        <v>2</v>
      </c>
      <c r="K64" s="18">
        <f t="shared" ref="K64:K73" si="32">ROUNDUP((H64+G64+I64)/15,0)</f>
        <v>2</v>
      </c>
    </row>
    <row r="65" spans="1:11">
      <c r="A65" s="9">
        <f>A64+1</f>
        <v>51</v>
      </c>
      <c r="B65" s="23" t="s">
        <v>46</v>
      </c>
      <c r="C65" s="16">
        <v>4</v>
      </c>
      <c r="D65" s="17" t="s">
        <v>2</v>
      </c>
      <c r="E65" s="15">
        <f t="shared" si="30"/>
        <v>45</v>
      </c>
      <c r="F65" s="17">
        <v>15</v>
      </c>
      <c r="G65" s="17">
        <v>10</v>
      </c>
      <c r="H65" s="17">
        <v>20</v>
      </c>
      <c r="I65" s="17"/>
      <c r="J65" s="18">
        <f t="shared" si="31"/>
        <v>1</v>
      </c>
      <c r="K65" s="18">
        <f t="shared" si="32"/>
        <v>2</v>
      </c>
    </row>
    <row r="66" spans="1:11">
      <c r="A66" s="9">
        <f t="shared" ref="A66:A73" si="33">A65+1</f>
        <v>52</v>
      </c>
      <c r="B66" s="23" t="s">
        <v>47</v>
      </c>
      <c r="C66" s="16">
        <v>5</v>
      </c>
      <c r="D66" s="17" t="s">
        <v>3</v>
      </c>
      <c r="E66" s="15">
        <f t="shared" si="30"/>
        <v>60</v>
      </c>
      <c r="F66" s="17">
        <v>15</v>
      </c>
      <c r="G66" s="17">
        <v>0</v>
      </c>
      <c r="H66" s="17">
        <v>15</v>
      </c>
      <c r="I66" s="17">
        <v>30</v>
      </c>
      <c r="J66" s="18">
        <f t="shared" si="31"/>
        <v>1</v>
      </c>
      <c r="K66" s="18">
        <f t="shared" si="32"/>
        <v>3</v>
      </c>
    </row>
    <row r="67" spans="1:11" ht="32.25" customHeight="1">
      <c r="A67" s="9">
        <f t="shared" si="33"/>
        <v>53</v>
      </c>
      <c r="B67" s="23" t="s">
        <v>76</v>
      </c>
      <c r="C67" s="16">
        <v>2</v>
      </c>
      <c r="D67" s="17" t="s">
        <v>2</v>
      </c>
      <c r="E67" s="15">
        <f>SUM(F67:I67)</f>
        <v>30</v>
      </c>
      <c r="F67" s="17">
        <v>15</v>
      </c>
      <c r="G67" s="17">
        <v>0</v>
      </c>
      <c r="H67" s="17">
        <v>15</v>
      </c>
      <c r="I67" s="17"/>
      <c r="J67" s="18">
        <f>ROUNDUP(F67/15,0)</f>
        <v>1</v>
      </c>
      <c r="K67" s="18">
        <f>ROUNDUP((H67+G67+I67)/15,0)</f>
        <v>1</v>
      </c>
    </row>
    <row r="68" spans="1:11">
      <c r="A68" s="9">
        <f t="shared" si="33"/>
        <v>54</v>
      </c>
      <c r="B68" s="23" t="s">
        <v>68</v>
      </c>
      <c r="C68" s="16">
        <v>2</v>
      </c>
      <c r="D68" s="17" t="s">
        <v>2</v>
      </c>
      <c r="E68" s="15">
        <f t="shared" si="30"/>
        <v>30</v>
      </c>
      <c r="F68" s="17">
        <v>15</v>
      </c>
      <c r="G68" s="17">
        <v>5</v>
      </c>
      <c r="H68" s="17">
        <v>10</v>
      </c>
      <c r="I68" s="17"/>
      <c r="J68" s="18">
        <f t="shared" si="31"/>
        <v>1</v>
      </c>
      <c r="K68" s="18">
        <f t="shared" si="32"/>
        <v>1</v>
      </c>
    </row>
    <row r="69" spans="1:11" ht="33">
      <c r="A69" s="9">
        <f t="shared" si="33"/>
        <v>55</v>
      </c>
      <c r="B69" s="23" t="s">
        <v>77</v>
      </c>
      <c r="C69" s="16">
        <v>2</v>
      </c>
      <c r="D69" s="17" t="s">
        <v>2</v>
      </c>
      <c r="E69" s="15">
        <f t="shared" si="30"/>
        <v>30</v>
      </c>
      <c r="F69" s="17">
        <v>15</v>
      </c>
      <c r="G69" s="17">
        <v>0</v>
      </c>
      <c r="H69" s="17">
        <v>5</v>
      </c>
      <c r="I69" s="17">
        <v>10</v>
      </c>
      <c r="J69" s="18">
        <f t="shared" si="31"/>
        <v>1</v>
      </c>
      <c r="K69" s="18">
        <f t="shared" si="32"/>
        <v>1</v>
      </c>
    </row>
    <row r="70" spans="1:11">
      <c r="A70" s="9">
        <f t="shared" si="33"/>
        <v>56</v>
      </c>
      <c r="B70" s="23" t="s">
        <v>40</v>
      </c>
      <c r="C70" s="16">
        <v>2</v>
      </c>
      <c r="D70" s="17" t="s">
        <v>2</v>
      </c>
      <c r="E70" s="15">
        <f t="shared" si="30"/>
        <v>30</v>
      </c>
      <c r="F70" s="17">
        <v>15</v>
      </c>
      <c r="G70" s="17">
        <v>5</v>
      </c>
      <c r="H70" s="17">
        <v>10</v>
      </c>
      <c r="I70" s="17"/>
      <c r="J70" s="18">
        <f t="shared" si="31"/>
        <v>1</v>
      </c>
      <c r="K70" s="18">
        <f t="shared" si="32"/>
        <v>1</v>
      </c>
    </row>
    <row r="71" spans="1:11">
      <c r="A71" s="9">
        <f t="shared" si="33"/>
        <v>57</v>
      </c>
      <c r="B71" s="23" t="s">
        <v>78</v>
      </c>
      <c r="C71" s="16">
        <v>2</v>
      </c>
      <c r="D71" s="17" t="s">
        <v>2</v>
      </c>
      <c r="E71" s="15">
        <f t="shared" si="30"/>
        <v>20</v>
      </c>
      <c r="F71" s="17">
        <v>20</v>
      </c>
      <c r="G71" s="17">
        <v>0</v>
      </c>
      <c r="H71" s="17">
        <v>0</v>
      </c>
      <c r="I71" s="17"/>
      <c r="J71" s="18">
        <f t="shared" si="31"/>
        <v>2</v>
      </c>
      <c r="K71" s="18">
        <f t="shared" si="32"/>
        <v>0</v>
      </c>
    </row>
    <row r="72" spans="1:11">
      <c r="A72" s="9">
        <f t="shared" si="33"/>
        <v>58</v>
      </c>
      <c r="B72" s="25" t="s">
        <v>6</v>
      </c>
      <c r="C72" s="16">
        <v>2</v>
      </c>
      <c r="D72" s="17" t="s">
        <v>2</v>
      </c>
      <c r="E72" s="15">
        <f t="shared" si="30"/>
        <v>30</v>
      </c>
      <c r="F72" s="17">
        <v>0</v>
      </c>
      <c r="G72" s="17">
        <v>0</v>
      </c>
      <c r="H72" s="17">
        <v>30</v>
      </c>
      <c r="I72" s="17"/>
      <c r="J72" s="18">
        <f t="shared" si="31"/>
        <v>0</v>
      </c>
      <c r="K72" s="18">
        <f t="shared" si="32"/>
        <v>2</v>
      </c>
    </row>
    <row r="73" spans="1:11">
      <c r="A73" s="9">
        <f t="shared" si="33"/>
        <v>59</v>
      </c>
      <c r="B73" s="25" t="s">
        <v>48</v>
      </c>
      <c r="C73" s="16">
        <v>4</v>
      </c>
      <c r="D73" s="17" t="s">
        <v>3</v>
      </c>
      <c r="E73" s="15"/>
      <c r="F73" s="17"/>
      <c r="G73" s="17"/>
      <c r="H73" s="17"/>
      <c r="I73" s="17"/>
      <c r="J73" s="18">
        <f t="shared" si="31"/>
        <v>0</v>
      </c>
      <c r="K73" s="18">
        <f t="shared" si="32"/>
        <v>0</v>
      </c>
    </row>
    <row r="74" spans="1:11">
      <c r="A74" s="10"/>
      <c r="B74" s="24" t="s">
        <v>4</v>
      </c>
      <c r="C74" s="11">
        <f>SUM(C64:C73)</f>
        <v>30</v>
      </c>
      <c r="D74" s="11">
        <f>COUNTIF(D64:D73,"e")</f>
        <v>3</v>
      </c>
      <c r="E74" s="11">
        <f t="shared" ref="E74:K74" si="34">SUM(E64:E73)</f>
        <v>335</v>
      </c>
      <c r="F74" s="11">
        <f t="shared" si="34"/>
        <v>140</v>
      </c>
      <c r="G74" s="11">
        <f t="shared" si="34"/>
        <v>40</v>
      </c>
      <c r="H74" s="11">
        <f t="shared" si="34"/>
        <v>115</v>
      </c>
      <c r="I74" s="11">
        <f t="shared" si="34"/>
        <v>40</v>
      </c>
      <c r="J74" s="11">
        <f t="shared" si="34"/>
        <v>10</v>
      </c>
      <c r="K74" s="11">
        <f t="shared" si="34"/>
        <v>13</v>
      </c>
    </row>
    <row r="75" spans="1:11">
      <c r="A75" s="42"/>
      <c r="B75" s="43" t="s">
        <v>15</v>
      </c>
      <c r="C75" s="44">
        <f>C15+C28+C62+C74+C40+C51</f>
        <v>180</v>
      </c>
      <c r="D75" s="44">
        <f>D15+D28+D62+D74+D40+D51</f>
        <v>15</v>
      </c>
      <c r="E75" s="44">
        <f t="shared" ref="E75:K75" si="35">E15+E28+E40+E51+E62+E74</f>
        <v>2100</v>
      </c>
      <c r="F75" s="44">
        <f t="shared" si="35"/>
        <v>830</v>
      </c>
      <c r="G75" s="44">
        <f t="shared" si="35"/>
        <v>315</v>
      </c>
      <c r="H75" s="44">
        <f t="shared" si="35"/>
        <v>840</v>
      </c>
      <c r="I75" s="44">
        <f>I15+I28+I40+I51+I62+I74</f>
        <v>115</v>
      </c>
      <c r="J75" s="44">
        <f t="shared" si="35"/>
        <v>57</v>
      </c>
      <c r="K75" s="44">
        <f t="shared" si="35"/>
        <v>85</v>
      </c>
    </row>
    <row r="76" spans="1:11">
      <c r="A76" s="9"/>
      <c r="B76" s="45" t="s">
        <v>16</v>
      </c>
      <c r="C76" s="34"/>
      <c r="D76" s="34"/>
      <c r="E76" s="46"/>
      <c r="F76" s="49">
        <f>F75/E75</f>
        <v>0.39523809523809522</v>
      </c>
      <c r="G76" s="49">
        <f>G75/E75</f>
        <v>0.15</v>
      </c>
      <c r="H76" s="49">
        <f>H75/E75</f>
        <v>0.4</v>
      </c>
      <c r="I76" s="50">
        <f>I75/E75</f>
        <v>5.4761904761904762E-2</v>
      </c>
      <c r="J76" s="34"/>
      <c r="K76" s="34"/>
    </row>
    <row r="77" spans="1:11">
      <c r="A77" s="37"/>
      <c r="B77" s="38" t="s">
        <v>17</v>
      </c>
      <c r="C77" s="39"/>
      <c r="D77" s="39"/>
      <c r="E77" s="40"/>
      <c r="F77" s="33"/>
      <c r="G77" s="36"/>
      <c r="H77" s="41"/>
      <c r="I77" s="31"/>
      <c r="J77" s="31"/>
      <c r="K77" s="31"/>
    </row>
    <row r="78" spans="1:11">
      <c r="B78" s="35" t="s">
        <v>81</v>
      </c>
    </row>
  </sheetData>
  <mergeCells count="2">
    <mergeCell ref="B1:K1"/>
    <mergeCell ref="B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KwB 1 st. </vt:lpstr>
    </vt:vector>
  </TitlesOfParts>
  <Company>IGHZ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Zięba</dc:creator>
  <cp:lastModifiedBy>Danuta Sawa</cp:lastModifiedBy>
  <cp:lastPrinted>2026-06-29T06:26:13Z</cp:lastPrinted>
  <dcterms:created xsi:type="dcterms:W3CDTF">2012-03-07T08:28:34Z</dcterms:created>
  <dcterms:modified xsi:type="dcterms:W3CDTF">2026-06-29T06:26:30Z</dcterms:modified>
</cp:coreProperties>
</file>