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uta Sawa\Desktop\Senat czerwiec 2026\ustalenie studiów 2 stopnia zoopsychologia\"/>
    </mc:Choice>
  </mc:AlternateContent>
  <xr:revisionPtr revIDLastSave="0" documentId="13_ncr:1_{6C7EBB55-125C-4B25-A8B5-2D40A722EEF1}" xr6:coauthVersionLast="47" xr6:coauthVersionMax="47" xr10:uidLastSave="{00000000-0000-0000-0000-000000000000}"/>
  <bookViews>
    <workbookView xWindow="-120" yWindow="-120" windowWidth="29040" windowHeight="15720" xr2:uid="{77FCF9A2-6DEF-4B8C-8903-4AEB3C4B435C}"/>
  </bookViews>
  <sheets>
    <sheet name="Zoopsychologia II st." sheetId="2" r:id="rId1"/>
  </sheets>
  <definedNames>
    <definedName name="_xlnm._FilterDatabase" localSheetId="0" hidden="1">'Zoopsychologia II st.'!$A$3:$K$42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2" l="1"/>
  <c r="J33" i="2" l="1"/>
  <c r="K33" i="2"/>
  <c r="E29" i="2"/>
  <c r="E30" i="2"/>
  <c r="E31" i="2"/>
  <c r="E32" i="2"/>
  <c r="E33" i="2"/>
  <c r="E34" i="2"/>
  <c r="E35" i="2"/>
  <c r="E21" i="2"/>
  <c r="J21" i="2"/>
  <c r="K21" i="2"/>
  <c r="E6" i="2"/>
  <c r="E5" i="2"/>
  <c r="A29" i="2" l="1"/>
  <c r="A30" i="2" s="1"/>
  <c r="A31" i="2" s="1"/>
  <c r="A32" i="2" s="1"/>
  <c r="A18" i="2"/>
  <c r="A19" i="2" s="1"/>
  <c r="A20" i="2" s="1"/>
  <c r="A6" i="2"/>
  <c r="A7" i="2" s="1"/>
  <c r="A8" i="2" s="1"/>
  <c r="A9" i="2" s="1"/>
  <c r="A10" i="2" s="1"/>
  <c r="A11" i="2" s="1"/>
  <c r="A12" i="2" s="1"/>
  <c r="A13" i="2" s="1"/>
  <c r="A14" i="2" s="1"/>
  <c r="K13" i="2"/>
  <c r="E7" i="2"/>
  <c r="E8" i="2"/>
  <c r="E9" i="2"/>
  <c r="E10" i="2"/>
  <c r="E11" i="2"/>
  <c r="E12" i="2"/>
  <c r="E13" i="2"/>
  <c r="E18" i="2"/>
  <c r="E14" i="2"/>
  <c r="K10" i="2"/>
  <c r="J10" i="2"/>
  <c r="A33" i="2" l="1"/>
  <c r="A34" i="2" s="1"/>
  <c r="A35" i="2" s="1"/>
  <c r="A36" i="2" s="1"/>
  <c r="A21" i="2"/>
  <c r="A22" i="2" s="1"/>
  <c r="A23" i="2" s="1"/>
  <c r="A24" i="2" s="1"/>
  <c r="A25" i="2" s="1"/>
  <c r="E15" i="2"/>
  <c r="J13" i="2"/>
  <c r="K8" i="2"/>
  <c r="J8" i="2"/>
  <c r="K11" i="2"/>
  <c r="J11" i="2"/>
  <c r="J29" i="2" l="1"/>
  <c r="K29" i="2"/>
  <c r="J30" i="2"/>
  <c r="K30" i="2"/>
  <c r="J32" i="2"/>
  <c r="K32" i="2"/>
  <c r="J34" i="2"/>
  <c r="K34" i="2"/>
  <c r="J35" i="2"/>
  <c r="K35" i="2"/>
  <c r="J36" i="2"/>
  <c r="K36" i="2"/>
  <c r="K28" i="2"/>
  <c r="J28" i="2"/>
  <c r="E28" i="2"/>
  <c r="F26" i="2" l="1"/>
  <c r="G26" i="2"/>
  <c r="H26" i="2"/>
  <c r="I26" i="2"/>
  <c r="C26" i="2"/>
  <c r="D26" i="2"/>
  <c r="D15" i="2"/>
  <c r="J19" i="2"/>
  <c r="K19" i="2"/>
  <c r="J20" i="2"/>
  <c r="K20" i="2"/>
  <c r="J22" i="2"/>
  <c r="K22" i="2"/>
  <c r="J23" i="2"/>
  <c r="K23" i="2"/>
  <c r="J24" i="2"/>
  <c r="K24" i="2"/>
  <c r="J25" i="2"/>
  <c r="K25" i="2"/>
  <c r="K17" i="2"/>
  <c r="J17" i="2"/>
  <c r="K5" i="2"/>
  <c r="J5" i="2"/>
  <c r="J6" i="2"/>
  <c r="K6" i="2"/>
  <c r="J7" i="2"/>
  <c r="K7" i="2"/>
  <c r="J9" i="2"/>
  <c r="K9" i="2"/>
  <c r="J12" i="2"/>
  <c r="K12" i="2"/>
  <c r="J14" i="2"/>
  <c r="K14" i="2"/>
  <c r="J31" i="2"/>
  <c r="K31" i="2"/>
  <c r="J18" i="2"/>
  <c r="K18" i="2"/>
  <c r="E19" i="2"/>
  <c r="E20" i="2"/>
  <c r="E22" i="2"/>
  <c r="E23" i="2"/>
  <c r="E24" i="2"/>
  <c r="E25" i="2"/>
  <c r="E17" i="2"/>
  <c r="K37" i="2" l="1"/>
  <c r="E26" i="2"/>
  <c r="K26" i="2"/>
  <c r="J26" i="2"/>
  <c r="C37" i="2" l="1"/>
  <c r="C15" i="2"/>
  <c r="D37" i="2"/>
  <c r="D38" i="2" s="1"/>
  <c r="F15" i="2"/>
  <c r="G15" i="2"/>
  <c r="H15" i="2"/>
  <c r="I15" i="2"/>
  <c r="I38" i="2" s="1"/>
  <c r="H37" i="2"/>
  <c r="G37" i="2"/>
  <c r="F37" i="2"/>
  <c r="H38" i="2" l="1"/>
  <c r="G38" i="2"/>
  <c r="C38" i="2"/>
  <c r="F38" i="2"/>
  <c r="I39" i="2" s="1"/>
  <c r="J37" i="2"/>
  <c r="K15" i="2"/>
  <c r="K38" i="2" s="1"/>
  <c r="E37" i="2"/>
  <c r="E38" i="2" s="1"/>
  <c r="J15" i="2" l="1"/>
  <c r="J38" i="2" s="1"/>
  <c r="G39" i="2" l="1"/>
  <c r="H39" i="2"/>
  <c r="F39" i="2"/>
</calcChain>
</file>

<file path=xl/sharedStrings.xml><?xml version="1.0" encoding="utf-8"?>
<sst xmlns="http://schemas.openxmlformats.org/spreadsheetml/2006/main" count="104" uniqueCount="53">
  <si>
    <t>Forma zal.</t>
  </si>
  <si>
    <t>Wykłady</t>
  </si>
  <si>
    <t>z</t>
  </si>
  <si>
    <t>e</t>
  </si>
  <si>
    <t>Σ</t>
  </si>
  <si>
    <t>ECTS</t>
  </si>
  <si>
    <t>Praca magisterska i egzamin dyplomowy</t>
  </si>
  <si>
    <t>Seminarium dyplomowe 1</t>
  </si>
  <si>
    <t>Seminarium dyplomowe 2</t>
  </si>
  <si>
    <t>Lp.</t>
  </si>
  <si>
    <t>Godziny ogółem</t>
  </si>
  <si>
    <t>Ćw.Aud.</t>
  </si>
  <si>
    <t>Ćw.Lab.</t>
  </si>
  <si>
    <t>SEMESTR 1</t>
  </si>
  <si>
    <t xml:space="preserve">  </t>
  </si>
  <si>
    <t>SEMESTR 2</t>
  </si>
  <si>
    <t>SEMESTR 3</t>
  </si>
  <si>
    <t>Razem</t>
  </si>
  <si>
    <t>Udział %</t>
  </si>
  <si>
    <t>Ćw. Ter.</t>
  </si>
  <si>
    <t>Wyk. Tyg.</t>
  </si>
  <si>
    <t>Ćw. Tyg.</t>
  </si>
  <si>
    <t>WYDZIAŁ NAUK O ZWIERZĘTACH I BIOGOSPODARKI</t>
  </si>
  <si>
    <t>Krytyczne myślenie w badaniach naukowych</t>
  </si>
  <si>
    <t>Układ endokrynny i odpornościowy w regulacji zachowania zwierząt</t>
  </si>
  <si>
    <t>Evidence-Based Practice w pracy ze zwierzętami</t>
  </si>
  <si>
    <t>Cyfrowe przetwarzanie i analiza w psychofizjologii zwierząt</t>
  </si>
  <si>
    <t>Psychotoksykologia</t>
  </si>
  <si>
    <t>Interakcje środowisko–emocje u zwierząt gospodarskich</t>
  </si>
  <si>
    <t>Praktyka zoopsychologiczna - warsztaty</t>
  </si>
  <si>
    <t>Warsztaty pracy zoopsychologa i prowadzenie dokumentacji</t>
  </si>
  <si>
    <t>PDW - Przedmiot do wyboru</t>
  </si>
  <si>
    <r>
      <rPr>
        <b/>
        <sz val="12"/>
        <rFont val="Arial Narrow"/>
        <family val="2"/>
        <charset val="238"/>
      </rPr>
      <t xml:space="preserve">PDW 6: </t>
    </r>
    <r>
      <rPr>
        <sz val="12"/>
        <rFont val="Arial Narrow"/>
        <family val="2"/>
        <charset val="238"/>
      </rPr>
      <t>Procesy poznawcze i zachowania inteligentne u ptaków / Mechanizmy zachowań eusocjalnych</t>
    </r>
  </si>
  <si>
    <r>
      <rPr>
        <b/>
        <sz val="12"/>
        <rFont val="Arial Narrow"/>
        <family val="2"/>
        <charset val="238"/>
      </rPr>
      <t>PDW 8:</t>
    </r>
    <r>
      <rPr>
        <sz val="12"/>
        <rFont val="Arial Narrow"/>
        <family val="2"/>
        <charset val="238"/>
      </rPr>
      <t xml:space="preserve"> Analiza zachowania zwierząt dzikożyjących / Metody badań zwierząt dzikożyjących</t>
    </r>
  </si>
  <si>
    <r>
      <rPr>
        <b/>
        <sz val="12"/>
        <rFont val="Arial Narrow"/>
        <family val="2"/>
        <charset val="238"/>
      </rPr>
      <t xml:space="preserve">PDW 10: </t>
    </r>
    <r>
      <rPr>
        <sz val="12"/>
        <rFont val="Arial Narrow"/>
        <family val="2"/>
        <charset val="238"/>
      </rPr>
      <t>Sztuczna inteligencja w badaniach naukowych / Etyczne wykorzystanie AI*</t>
    </r>
  </si>
  <si>
    <r>
      <rPr>
        <b/>
        <sz val="12"/>
        <rFont val="Arial Narrow"/>
        <family val="2"/>
        <charset val="238"/>
      </rPr>
      <t xml:space="preserve">PDW 12: </t>
    </r>
    <r>
      <rPr>
        <sz val="12"/>
        <rFont val="Arial Narrow"/>
        <family val="2"/>
        <charset val="238"/>
      </rPr>
      <t>Motywacja i zaangażowanie klienta / Praca z trudnym klientem</t>
    </r>
  </si>
  <si>
    <t>* - zajęcia z dziedziny nauk humanistycznych lub nauk społecznych</t>
  </si>
  <si>
    <t>Analiza zachowania zwierząt w praktyce badawczej</t>
  </si>
  <si>
    <t>Ocena psychofizyczna zwierząt w środowisku pracy - warsztaty</t>
  </si>
  <si>
    <r>
      <rPr>
        <b/>
        <sz val="12"/>
        <rFont val="Arial Narrow"/>
        <family val="2"/>
        <charset val="238"/>
      </rPr>
      <t xml:space="preserve">PDW 9: </t>
    </r>
    <r>
      <rPr>
        <sz val="12"/>
        <rFont val="Arial Narrow"/>
        <family val="2"/>
        <charset val="238"/>
      </rPr>
      <t>Statystyka w zoopsychologii / Metodologia badań zachowania zwierząt</t>
    </r>
  </si>
  <si>
    <r>
      <rPr>
        <b/>
        <sz val="12"/>
        <rFont val="Arial Narrow"/>
        <family val="2"/>
        <charset val="238"/>
      </rPr>
      <t>PDW 1:</t>
    </r>
    <r>
      <rPr>
        <sz val="12"/>
        <rFont val="Arial Narrow"/>
        <family val="2"/>
        <charset val="238"/>
      </rPr>
      <t xml:space="preserve"> Neurobiologiczne regulacje zachowania / Neurologiczne przyczyny zaburzeń zachowania zwierząt</t>
    </r>
  </si>
  <si>
    <r>
      <rPr>
        <b/>
        <sz val="12"/>
        <rFont val="Arial Narrow"/>
        <family val="2"/>
        <charset val="238"/>
      </rPr>
      <t>PDW 2:</t>
    </r>
    <r>
      <rPr>
        <sz val="12"/>
        <rFont val="Arial Narrow"/>
        <family val="2"/>
        <charset val="238"/>
      </rPr>
      <t xml:space="preserve"> Mikrobiota a zdrowie zwierząt / Psychobiotyki</t>
    </r>
  </si>
  <si>
    <r>
      <rPr>
        <b/>
        <sz val="12"/>
        <rFont val="Arial Narrow"/>
        <family val="2"/>
        <charset val="238"/>
      </rPr>
      <t>PDW 3:</t>
    </r>
    <r>
      <rPr>
        <sz val="12"/>
        <rFont val="Arial Narrow"/>
        <family val="2"/>
        <charset val="238"/>
      </rPr>
      <t xml:space="preserve"> Genetyczne uwarunkowania zachowania / Mechanizmy epigenetyczne w modulacji zachowania</t>
    </r>
  </si>
  <si>
    <r>
      <rPr>
        <b/>
        <sz val="12"/>
        <rFont val="Arial Narrow"/>
        <family val="2"/>
        <charset val="238"/>
      </rPr>
      <t xml:space="preserve">PDW 4: </t>
    </r>
    <r>
      <rPr>
        <sz val="12"/>
        <rFont val="Arial Narrow"/>
        <family val="2"/>
        <charset val="238"/>
      </rPr>
      <t>Psychologia ewolucyjna / Ewolucja zachowań społecznych*</t>
    </r>
  </si>
  <si>
    <r>
      <rPr>
        <b/>
        <sz val="12"/>
        <rFont val="Arial Narrow"/>
        <family val="2"/>
        <charset val="238"/>
      </rPr>
      <t>PDW 5:</t>
    </r>
    <r>
      <rPr>
        <sz val="12"/>
        <rFont val="Arial Narrow"/>
        <family val="2"/>
        <charset val="238"/>
      </rPr>
      <t xml:space="preserve"> Mechanizmy poznawcze i zachowanie zwierząt / Kognitywne podstawy złożonych zachowań zwierząt</t>
    </r>
  </si>
  <si>
    <t>Język obcy specjalistyczny</t>
  </si>
  <si>
    <t>Funkcjonalna analiza zachowania zwierząt</t>
  </si>
  <si>
    <r>
      <rPr>
        <b/>
        <sz val="12"/>
        <rFont val="Arial Narrow"/>
        <family val="2"/>
        <charset val="238"/>
      </rPr>
      <t>PDW 7:</t>
    </r>
    <r>
      <rPr>
        <sz val="12"/>
        <rFont val="Arial Narrow"/>
        <family val="2"/>
        <charset val="238"/>
      </rPr>
      <t xml:space="preserve"> Psychodietetyka zwierząt / Nutrition in the regulation of animal behaviour / Personalizowane żywienie zwierząt</t>
    </r>
  </si>
  <si>
    <r>
      <rPr>
        <b/>
        <sz val="12"/>
        <rFont val="Arial Narrow"/>
        <family val="2"/>
        <charset val="238"/>
      </rPr>
      <t xml:space="preserve">PDW 11: </t>
    </r>
    <r>
      <rPr>
        <sz val="12"/>
        <rFont val="Arial Narrow"/>
        <family val="2"/>
        <charset val="238"/>
      </rPr>
      <t>Stosunek społeczeństwa do zwierząt - panel dyskusyjny / Etyka użytkowania zwierząt - panel dyskusyjny*</t>
    </r>
  </si>
  <si>
    <r>
      <rPr>
        <b/>
        <sz val="12"/>
        <rFont val="Arial Narrow"/>
        <family val="2"/>
        <charset val="238"/>
      </rPr>
      <t xml:space="preserve">PDW 13: </t>
    </r>
    <r>
      <rPr>
        <sz val="12"/>
        <rFont val="Arial Narrow"/>
        <family val="2"/>
        <charset val="238"/>
      </rPr>
      <t>Ekspertyza utrzymania i zachowania zwierząt w świetle prawa / Regulacje prawne w utrzymaniu i użytkowaniu zwierząt*</t>
    </r>
  </si>
  <si>
    <t>Przedmiot**</t>
  </si>
  <si>
    <t>** - część zajęć będzie prowadzona z wykorzystaniem technik i metod kształcenia na odległość</t>
  </si>
  <si>
    <t>Kierunek: Zoopsychologia, studia stacjonarne drugiego stopnia. Plan studiów zgodny z Uchwałą nr 43/2025-2026 Senatu UP w Lublinie z dnia 26 czerwca 2026 r. Obowiązuje od naboru 2026/2027 zał.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</si>
</sst>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&quot; zł&quot;_-;\-* #,##0.00&quot; zł&quot;_-;_-* \-??&quot; zł&quot;_-;_-@_-"/>
    <numFmt numFmtId="165" formatCode="0.0%"/>
  </numFmts>
  <fonts count="1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Czcionka tekstu podstawowego"/>
      <family val="2"/>
      <charset val="238"/>
    </font>
    <font>
      <sz val="10"/>
      <name val="Arial CE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8"/>
      <name val="Arial Narrow"/>
      <family val="2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0" fontId="2" fillId="0" borderId="0"/>
    <xf numFmtId="9" fontId="10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7" fillId="0" borderId="0" xfId="0" applyFont="1"/>
    <xf numFmtId="0" fontId="8" fillId="0" borderId="1" xfId="1" applyFont="1" applyBorder="1" applyAlignment="1">
      <alignment horizontal="center" vertical="center" wrapText="1"/>
    </xf>
    <xf numFmtId="164" fontId="9" fillId="0" borderId="1" xfId="8" applyNumberFormat="1" applyFont="1" applyFill="1" applyBorder="1" applyAlignment="1">
      <alignment horizontal="center" vertical="center" textRotation="90" wrapText="1"/>
    </xf>
    <xf numFmtId="164" fontId="9" fillId="0" borderId="1" xfId="8" applyNumberFormat="1" applyFont="1" applyFill="1" applyBorder="1" applyAlignment="1">
      <alignment horizontal="center" vertical="center" textRotation="90"/>
    </xf>
    <xf numFmtId="49" fontId="9" fillId="0" borderId="1" xfId="8" applyNumberFormat="1" applyFont="1" applyFill="1" applyBorder="1" applyAlignment="1">
      <alignment horizontal="center" vertical="center" textRotation="90" wrapText="1"/>
    </xf>
    <xf numFmtId="0" fontId="9" fillId="5" borderId="1" xfId="1" applyFont="1" applyFill="1" applyBorder="1" applyAlignment="1">
      <alignment horizontal="center" vertical="center" textRotation="90"/>
    </xf>
    <xf numFmtId="1" fontId="9" fillId="5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/>
    <xf numFmtId="1" fontId="9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1" xfId="10" applyFont="1" applyBorder="1" applyAlignment="1">
      <alignment horizontal="center" vertical="center"/>
    </xf>
    <xf numFmtId="44" fontId="9" fillId="0" borderId="1" xfId="8" applyFont="1" applyFill="1" applyBorder="1" applyAlignment="1">
      <alignment horizontal="center" vertical="center" textRotation="90" wrapText="1"/>
    </xf>
    <xf numFmtId="0" fontId="9" fillId="0" borderId="1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1" fontId="8" fillId="0" borderId="1" xfId="6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8" fillId="4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15" fillId="0" borderId="1" xfId="1" applyFont="1" applyBorder="1" applyAlignment="1">
      <alignment horizontal="left" vertical="center" wrapText="1"/>
    </xf>
    <xf numFmtId="0" fontId="15" fillId="5" borderId="1" xfId="1" applyFont="1" applyFill="1" applyBorder="1" applyAlignment="1">
      <alignment horizontal="left" vertical="center" wrapText="1"/>
    </xf>
    <xf numFmtId="0" fontId="15" fillId="0" borderId="1" xfId="6" applyFont="1" applyBorder="1" applyAlignment="1">
      <alignment wrapText="1"/>
    </xf>
    <xf numFmtId="0" fontId="16" fillId="2" borderId="1" xfId="6" applyFont="1" applyFill="1" applyBorder="1" applyAlignment="1">
      <alignment horizontal="right" wrapText="1"/>
    </xf>
    <xf numFmtId="0" fontId="16" fillId="0" borderId="1" xfId="6" applyFont="1" applyBorder="1" applyAlignment="1">
      <alignment wrapText="1"/>
    </xf>
    <xf numFmtId="0" fontId="16" fillId="2" borderId="1" xfId="6" applyFont="1" applyFill="1" applyBorder="1" applyAlignment="1">
      <alignment horizontal="right"/>
    </xf>
    <xf numFmtId="0" fontId="14" fillId="0" borderId="0" xfId="0" applyFont="1"/>
    <xf numFmtId="1" fontId="9" fillId="0" borderId="1" xfId="1" applyNumberFormat="1" applyFont="1" applyBorder="1" applyAlignment="1">
      <alignment horizontal="center" vertical="center" textRotation="90"/>
    </xf>
    <xf numFmtId="1" fontId="9" fillId="5" borderId="1" xfId="1" applyNumberFormat="1" applyFont="1" applyFill="1" applyBorder="1" applyAlignment="1">
      <alignment horizontal="center" vertical="center"/>
    </xf>
    <xf numFmtId="0" fontId="16" fillId="0" borderId="1" xfId="6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0" fontId="9" fillId="0" borderId="0" xfId="7" applyNumberFormat="1" applyFont="1" applyFill="1" applyBorder="1" applyAlignment="1">
      <alignment horizontal="center" vertical="center"/>
    </xf>
    <xf numFmtId="0" fontId="1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9" fontId="9" fillId="0" borderId="0" xfId="7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1" fontId="9" fillId="6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5" fontId="17" fillId="0" borderId="1" xfId="7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0" xfId="7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</cellXfs>
  <cellStyles count="14">
    <cellStyle name="Normalny" xfId="0" builtinId="0"/>
    <cellStyle name="Normalny 2" xfId="1" xr:uid="{174E3B2E-C5A4-421F-A0C9-3B0256B3DA6F}"/>
    <cellStyle name="Normalny 3" xfId="2" xr:uid="{F12A630A-5731-48BC-90D2-59B47384EF0D}"/>
    <cellStyle name="Normalny 3 2" xfId="3" xr:uid="{539875ED-665D-4F09-A3DF-E37DB6F51A57}"/>
    <cellStyle name="Normalny 4" xfId="4" xr:uid="{B1253F58-264A-4190-8E7B-28A09CFCE10F}"/>
    <cellStyle name="Normalny 5" xfId="5" xr:uid="{3EBC29F5-99E4-43FF-9C65-2ED5D3251BE4}"/>
    <cellStyle name="Normalny 6" xfId="6" xr:uid="{60356022-C58D-405C-BB1F-61F000D901AD}"/>
    <cellStyle name="Normalny 7" xfId="11" xr:uid="{353EE9A9-EEDA-426E-8E6C-BF92D21FB493}"/>
    <cellStyle name="Normalny 8" xfId="13" xr:uid="{42C28BBE-15AD-4D38-A307-0514F42F26C6}"/>
    <cellStyle name="Normalny_Arkusz1" xfId="10" xr:uid="{9FEFA158-9711-4D8C-AB25-C24C3147A9F5}"/>
    <cellStyle name="Procentowy" xfId="7" builtinId="5"/>
    <cellStyle name="Procentowy 2" xfId="12" xr:uid="{6437C930-1D23-4C7E-9B32-3C60D4DBF72D}"/>
    <cellStyle name="Walutowy 2" xfId="8" xr:uid="{41CD4D5B-AFC2-4C4A-9D7F-97E72BD58C5C}"/>
    <cellStyle name="Walutowy 3" xfId="9" xr:uid="{AD47B8EC-647A-46FF-8AC7-D205441D08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EE59-F094-41AF-9027-7E3A23664C5C}">
  <sheetPr>
    <tabColor theme="5"/>
  </sheetPr>
  <dimension ref="A1:K42"/>
  <sheetViews>
    <sheetView tabSelected="1" zoomScale="85" zoomScaleNormal="85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B2" sqref="B2:K2"/>
    </sheetView>
  </sheetViews>
  <sheetFormatPr defaultColWidth="8.75" defaultRowHeight="16.5"/>
  <cols>
    <col min="1" max="1" width="5.125" style="1" customWidth="1"/>
    <col min="2" max="2" width="39.625" style="29" customWidth="1"/>
    <col min="3" max="3" width="4" style="18" customWidth="1"/>
    <col min="4" max="4" width="4.5" style="18" customWidth="1"/>
    <col min="5" max="5" width="5" style="18" customWidth="1"/>
    <col min="6" max="6" width="4" style="18" customWidth="1"/>
    <col min="7" max="8" width="3.625" style="18" customWidth="1"/>
    <col min="9" max="9" width="3.125" style="18" customWidth="1"/>
    <col min="10" max="10" width="3.75" style="18" customWidth="1"/>
    <col min="11" max="11" width="3.875" style="18" customWidth="1"/>
    <col min="12" max="16384" width="8.75" style="1"/>
  </cols>
  <sheetData>
    <row r="1" spans="1:11" s="21" customFormat="1" ht="14.25">
      <c r="A1" s="57"/>
      <c r="B1" s="58" t="s">
        <v>22</v>
      </c>
      <c r="C1" s="59"/>
      <c r="D1" s="59"/>
      <c r="E1" s="59"/>
      <c r="F1" s="59"/>
      <c r="G1" s="59"/>
      <c r="H1" s="59"/>
      <c r="I1" s="59"/>
      <c r="J1" s="59"/>
      <c r="K1" s="59"/>
    </row>
    <row r="2" spans="1:11" s="21" customFormat="1" ht="41.25" customHeight="1">
      <c r="A2" s="56"/>
      <c r="B2" s="60" t="s">
        <v>52</v>
      </c>
      <c r="C2" s="60"/>
      <c r="D2" s="60"/>
      <c r="E2" s="60"/>
      <c r="F2" s="60"/>
      <c r="G2" s="60"/>
      <c r="H2" s="60"/>
      <c r="I2" s="60"/>
      <c r="J2" s="60"/>
      <c r="K2" s="60"/>
    </row>
    <row r="3" spans="1:11" ht="83.25">
      <c r="A3" s="2" t="s">
        <v>9</v>
      </c>
      <c r="B3" s="23" t="s">
        <v>50</v>
      </c>
      <c r="C3" s="30" t="s">
        <v>5</v>
      </c>
      <c r="D3" s="4" t="s">
        <v>0</v>
      </c>
      <c r="E3" s="3" t="s">
        <v>10</v>
      </c>
      <c r="F3" s="3" t="s">
        <v>1</v>
      </c>
      <c r="G3" s="5" t="s">
        <v>11</v>
      </c>
      <c r="H3" s="5" t="s">
        <v>12</v>
      </c>
      <c r="I3" s="13" t="s">
        <v>19</v>
      </c>
      <c r="J3" s="3" t="s">
        <v>20</v>
      </c>
      <c r="K3" s="3" t="s">
        <v>21</v>
      </c>
    </row>
    <row r="4" spans="1:11">
      <c r="A4" s="6"/>
      <c r="B4" s="24" t="s">
        <v>13</v>
      </c>
      <c r="C4" s="31" t="s">
        <v>14</v>
      </c>
      <c r="D4" s="31" t="s">
        <v>14</v>
      </c>
      <c r="E4" s="7" t="s">
        <v>14</v>
      </c>
      <c r="F4" s="7" t="s">
        <v>14</v>
      </c>
      <c r="G4" s="7" t="s">
        <v>14</v>
      </c>
      <c r="H4" s="7" t="s">
        <v>14</v>
      </c>
      <c r="I4" s="7"/>
      <c r="J4" s="7" t="s">
        <v>14</v>
      </c>
      <c r="K4" s="7" t="s">
        <v>14</v>
      </c>
    </row>
    <row r="5" spans="1:11">
      <c r="A5" s="8">
        <v>1</v>
      </c>
      <c r="B5" s="33" t="s">
        <v>23</v>
      </c>
      <c r="C5" s="34">
        <v>2</v>
      </c>
      <c r="D5" s="34" t="s">
        <v>2</v>
      </c>
      <c r="E5" s="14">
        <f>SUM(F5:I5)</f>
        <v>30</v>
      </c>
      <c r="F5" s="16">
        <v>15</v>
      </c>
      <c r="G5" s="16">
        <v>5</v>
      </c>
      <c r="H5" s="16">
        <v>10</v>
      </c>
      <c r="I5" s="16"/>
      <c r="J5" s="17">
        <f>ROUNDUP(F5/15,0)</f>
        <v>1</v>
      </c>
      <c r="K5" s="17">
        <f>ROUNDUP((H5+G5+I5)/15,0)</f>
        <v>1</v>
      </c>
    </row>
    <row r="6" spans="1:11" ht="19.5" customHeight="1">
      <c r="A6" s="8">
        <f>A5+1</f>
        <v>2</v>
      </c>
      <c r="B6" s="33" t="s">
        <v>37</v>
      </c>
      <c r="C6" s="34">
        <v>5</v>
      </c>
      <c r="D6" s="35" t="s">
        <v>3</v>
      </c>
      <c r="E6" s="14">
        <f>SUM(F6:I6)</f>
        <v>60</v>
      </c>
      <c r="F6" s="16">
        <v>15</v>
      </c>
      <c r="G6" s="16">
        <v>0</v>
      </c>
      <c r="H6" s="16">
        <v>30</v>
      </c>
      <c r="I6" s="16">
        <v>15</v>
      </c>
      <c r="J6" s="17">
        <f t="shared" ref="J6:J14" si="0">ROUNDUP(F6/15,0)</f>
        <v>1</v>
      </c>
      <c r="K6" s="17">
        <f t="shared" ref="K6:K14" si="1">ROUNDUP((H6+G6+I6)/15,0)</f>
        <v>3</v>
      </c>
    </row>
    <row r="7" spans="1:11" ht="47.25">
      <c r="A7" s="8">
        <f t="shared" ref="A7:A14" si="2">A6+1</f>
        <v>3</v>
      </c>
      <c r="B7" s="33" t="s">
        <v>40</v>
      </c>
      <c r="C7" s="34">
        <v>4</v>
      </c>
      <c r="D7" s="34" t="s">
        <v>3</v>
      </c>
      <c r="E7" s="14">
        <f t="shared" ref="E7:E14" si="3">SUM(F7:I7)</f>
        <v>45</v>
      </c>
      <c r="F7" s="16">
        <v>15</v>
      </c>
      <c r="G7" s="16">
        <v>10</v>
      </c>
      <c r="H7" s="16">
        <v>20</v>
      </c>
      <c r="I7" s="16"/>
      <c r="J7" s="17">
        <f t="shared" si="0"/>
        <v>1</v>
      </c>
      <c r="K7" s="17">
        <f t="shared" si="1"/>
        <v>2</v>
      </c>
    </row>
    <row r="8" spans="1:11" ht="31.5">
      <c r="A8" s="8">
        <f t="shared" si="2"/>
        <v>4</v>
      </c>
      <c r="B8" s="33" t="s">
        <v>24</v>
      </c>
      <c r="C8" s="34">
        <v>4</v>
      </c>
      <c r="D8" s="34" t="s">
        <v>3</v>
      </c>
      <c r="E8" s="14">
        <f t="shared" si="3"/>
        <v>45</v>
      </c>
      <c r="F8" s="16">
        <v>15</v>
      </c>
      <c r="G8" s="16">
        <v>10</v>
      </c>
      <c r="H8" s="16">
        <v>20</v>
      </c>
      <c r="I8" s="16"/>
      <c r="J8" s="17">
        <f>ROUNDUP(F8/15,0)</f>
        <v>1</v>
      </c>
      <c r="K8" s="17">
        <f>ROUNDUP((H8+G8+I8)/15,0)</f>
        <v>2</v>
      </c>
    </row>
    <row r="9" spans="1:11">
      <c r="A9" s="8">
        <f t="shared" si="2"/>
        <v>5</v>
      </c>
      <c r="B9" s="33" t="s">
        <v>25</v>
      </c>
      <c r="C9" s="34">
        <v>3</v>
      </c>
      <c r="D9" s="34" t="s">
        <v>2</v>
      </c>
      <c r="E9" s="14">
        <f t="shared" si="3"/>
        <v>30</v>
      </c>
      <c r="F9" s="16">
        <v>15</v>
      </c>
      <c r="G9" s="16">
        <v>5</v>
      </c>
      <c r="H9" s="16">
        <v>10</v>
      </c>
      <c r="I9" s="16"/>
      <c r="J9" s="17">
        <f t="shared" si="0"/>
        <v>1</v>
      </c>
      <c r="K9" s="17">
        <f t="shared" si="1"/>
        <v>1</v>
      </c>
    </row>
    <row r="10" spans="1:11" s="22" customFormat="1" ht="16.5" customHeight="1">
      <c r="A10" s="8">
        <f t="shared" si="2"/>
        <v>6</v>
      </c>
      <c r="B10" s="33" t="s">
        <v>41</v>
      </c>
      <c r="C10" s="34">
        <v>2</v>
      </c>
      <c r="D10" s="34" t="s">
        <v>2</v>
      </c>
      <c r="E10" s="14">
        <f t="shared" si="3"/>
        <v>30</v>
      </c>
      <c r="F10" s="16">
        <v>15</v>
      </c>
      <c r="G10" s="16">
        <v>5</v>
      </c>
      <c r="H10" s="16">
        <v>10</v>
      </c>
      <c r="I10" s="16"/>
      <c r="J10" s="17">
        <f t="shared" si="0"/>
        <v>1</v>
      </c>
      <c r="K10" s="17">
        <f t="shared" si="1"/>
        <v>1</v>
      </c>
    </row>
    <row r="11" spans="1:11" s="11" customFormat="1" ht="33" customHeight="1">
      <c r="A11" s="8">
        <f t="shared" si="2"/>
        <v>7</v>
      </c>
      <c r="B11" s="33" t="s">
        <v>42</v>
      </c>
      <c r="C11" s="34">
        <v>3</v>
      </c>
      <c r="D11" s="34" t="s">
        <v>2</v>
      </c>
      <c r="E11" s="14">
        <f t="shared" si="3"/>
        <v>30</v>
      </c>
      <c r="F11" s="16">
        <v>15</v>
      </c>
      <c r="G11" s="16">
        <v>5</v>
      </c>
      <c r="H11" s="16">
        <v>10</v>
      </c>
      <c r="I11" s="16"/>
      <c r="J11" s="17">
        <f>ROUNDUP(F11/15,0)</f>
        <v>1</v>
      </c>
      <c r="K11" s="17">
        <f>ROUNDUP((H11+G11+I11)/15,0)</f>
        <v>1</v>
      </c>
    </row>
    <row r="12" spans="1:11" ht="31.5">
      <c r="A12" s="8">
        <f t="shared" si="2"/>
        <v>8</v>
      </c>
      <c r="B12" s="33" t="s">
        <v>43</v>
      </c>
      <c r="C12" s="34">
        <v>2</v>
      </c>
      <c r="D12" s="35" t="s">
        <v>2</v>
      </c>
      <c r="E12" s="14">
        <f t="shared" si="3"/>
        <v>30</v>
      </c>
      <c r="F12" s="16">
        <v>30</v>
      </c>
      <c r="G12" s="16">
        <v>0</v>
      </c>
      <c r="H12" s="16">
        <v>0</v>
      </c>
      <c r="I12" s="16"/>
      <c r="J12" s="17">
        <f t="shared" si="0"/>
        <v>2</v>
      </c>
      <c r="K12" s="17">
        <f t="shared" si="1"/>
        <v>0</v>
      </c>
    </row>
    <row r="13" spans="1:11" ht="47.25">
      <c r="A13" s="8">
        <f t="shared" si="2"/>
        <v>9</v>
      </c>
      <c r="B13" s="33" t="s">
        <v>44</v>
      </c>
      <c r="C13" s="34">
        <v>4</v>
      </c>
      <c r="D13" s="34" t="s">
        <v>2</v>
      </c>
      <c r="E13" s="14">
        <f t="shared" si="3"/>
        <v>45</v>
      </c>
      <c r="F13" s="16">
        <v>15</v>
      </c>
      <c r="G13" s="36">
        <v>10</v>
      </c>
      <c r="H13" s="36">
        <v>20</v>
      </c>
      <c r="I13" s="16"/>
      <c r="J13" s="17">
        <f t="shared" si="0"/>
        <v>1</v>
      </c>
      <c r="K13" s="17">
        <f t="shared" si="1"/>
        <v>2</v>
      </c>
    </row>
    <row r="14" spans="1:11">
      <c r="A14" s="8">
        <f t="shared" si="2"/>
        <v>10</v>
      </c>
      <c r="B14" s="27" t="s">
        <v>45</v>
      </c>
      <c r="C14" s="34">
        <v>1</v>
      </c>
      <c r="D14" s="35" t="s">
        <v>2</v>
      </c>
      <c r="E14" s="14">
        <f t="shared" si="3"/>
        <v>15</v>
      </c>
      <c r="F14" s="19">
        <v>0</v>
      </c>
      <c r="G14" s="20">
        <v>0</v>
      </c>
      <c r="H14" s="20">
        <v>15</v>
      </c>
      <c r="I14" s="16"/>
      <c r="J14" s="17">
        <f t="shared" si="0"/>
        <v>0</v>
      </c>
      <c r="K14" s="17">
        <f t="shared" si="1"/>
        <v>1</v>
      </c>
    </row>
    <row r="15" spans="1:11">
      <c r="A15" s="8"/>
      <c r="B15" s="26" t="s">
        <v>4</v>
      </c>
      <c r="C15" s="10">
        <f>SUM(C5:C14)</f>
        <v>30</v>
      </c>
      <c r="D15" s="10">
        <f>COUNTIF(D5:D14,"e")</f>
        <v>3</v>
      </c>
      <c r="E15" s="10">
        <f t="shared" ref="E15:K15" si="4">SUM(E5:E14)</f>
        <v>360</v>
      </c>
      <c r="F15" s="10">
        <f t="shared" si="4"/>
        <v>150</v>
      </c>
      <c r="G15" s="10">
        <f t="shared" si="4"/>
        <v>50</v>
      </c>
      <c r="H15" s="10">
        <f t="shared" si="4"/>
        <v>145</v>
      </c>
      <c r="I15" s="10">
        <f t="shared" si="4"/>
        <v>15</v>
      </c>
      <c r="J15" s="10">
        <f t="shared" si="4"/>
        <v>10</v>
      </c>
      <c r="K15" s="10">
        <f t="shared" si="4"/>
        <v>14</v>
      </c>
    </row>
    <row r="16" spans="1:11">
      <c r="A16" s="6"/>
      <c r="B16" s="24" t="s">
        <v>15</v>
      </c>
      <c r="C16" s="31" t="s">
        <v>14</v>
      </c>
      <c r="D16" s="31" t="s">
        <v>14</v>
      </c>
      <c r="E16" s="7" t="s">
        <v>14</v>
      </c>
      <c r="F16" s="7" t="s">
        <v>14</v>
      </c>
      <c r="G16" s="7" t="s">
        <v>14</v>
      </c>
      <c r="H16" s="7" t="s">
        <v>14</v>
      </c>
      <c r="I16" s="7"/>
      <c r="J16" s="7" t="s">
        <v>14</v>
      </c>
      <c r="K16" s="7" t="s">
        <v>14</v>
      </c>
    </row>
    <row r="17" spans="1:11">
      <c r="A17" s="8">
        <v>11</v>
      </c>
      <c r="B17" s="27" t="s">
        <v>46</v>
      </c>
      <c r="C17" s="34">
        <v>4</v>
      </c>
      <c r="D17" s="34" t="s">
        <v>3</v>
      </c>
      <c r="E17" s="14">
        <f>SUM(F17:I17)</f>
        <v>45</v>
      </c>
      <c r="F17" s="16">
        <v>15</v>
      </c>
      <c r="G17" s="16">
        <v>10</v>
      </c>
      <c r="H17" s="16">
        <v>20</v>
      </c>
      <c r="I17" s="16"/>
      <c r="J17" s="17">
        <f t="shared" ref="J17" si="5">ROUNDUP(F17/15,0)</f>
        <v>1</v>
      </c>
      <c r="K17" s="17">
        <f t="shared" ref="K17" si="6">ROUNDUP((H17+G17+I17)/15,0)</f>
        <v>2</v>
      </c>
    </row>
    <row r="18" spans="1:11" ht="48">
      <c r="A18" s="8">
        <f>A17+1</f>
        <v>12</v>
      </c>
      <c r="B18" s="27" t="s">
        <v>32</v>
      </c>
      <c r="C18" s="34">
        <v>3</v>
      </c>
      <c r="D18" s="34" t="s">
        <v>2</v>
      </c>
      <c r="E18" s="14">
        <f>SUM(F18:I18)</f>
        <v>30</v>
      </c>
      <c r="F18" s="16">
        <v>15</v>
      </c>
      <c r="G18" s="16">
        <v>5</v>
      </c>
      <c r="H18" s="16">
        <v>10</v>
      </c>
      <c r="I18" s="12"/>
      <c r="J18" s="17">
        <f>ROUNDUP(F18/15,0)</f>
        <v>1</v>
      </c>
      <c r="K18" s="17">
        <f>ROUNDUP((H18+G18+I18)/15,0)</f>
        <v>1</v>
      </c>
    </row>
    <row r="19" spans="1:11" ht="47.25">
      <c r="A19" s="8">
        <f t="shared" ref="A19:A25" si="7">A18+1</f>
        <v>13</v>
      </c>
      <c r="B19" s="32" t="s">
        <v>47</v>
      </c>
      <c r="C19" s="34">
        <v>4</v>
      </c>
      <c r="D19" s="35" t="s">
        <v>3</v>
      </c>
      <c r="E19" s="14">
        <f t="shared" ref="E19:E25" si="8">SUM(F19:I19)</f>
        <v>45</v>
      </c>
      <c r="F19" s="16">
        <v>15</v>
      </c>
      <c r="G19" s="16">
        <v>10</v>
      </c>
      <c r="H19" s="16">
        <v>20</v>
      </c>
      <c r="I19" s="16"/>
      <c r="J19" s="17">
        <f t="shared" ref="J19:J25" si="9">ROUNDUP(F19/15,0)</f>
        <v>1</v>
      </c>
      <c r="K19" s="17">
        <f t="shared" ref="K19:K25" si="10">ROUNDUP((H19+G19+I19)/15,0)</f>
        <v>2</v>
      </c>
    </row>
    <row r="20" spans="1:11" ht="32.25">
      <c r="A20" s="8">
        <f t="shared" si="7"/>
        <v>14</v>
      </c>
      <c r="B20" s="27" t="s">
        <v>26</v>
      </c>
      <c r="C20" s="34">
        <v>4</v>
      </c>
      <c r="D20" s="35" t="s">
        <v>2</v>
      </c>
      <c r="E20" s="14">
        <f t="shared" si="8"/>
        <v>45</v>
      </c>
      <c r="F20" s="16">
        <v>0</v>
      </c>
      <c r="G20" s="16">
        <v>15</v>
      </c>
      <c r="H20" s="16">
        <v>30</v>
      </c>
      <c r="I20" s="16"/>
      <c r="J20" s="17">
        <f t="shared" si="9"/>
        <v>0</v>
      </c>
      <c r="K20" s="17">
        <f t="shared" si="10"/>
        <v>3</v>
      </c>
    </row>
    <row r="21" spans="1:11">
      <c r="A21" s="8">
        <f t="shared" si="7"/>
        <v>15</v>
      </c>
      <c r="B21" s="27" t="s">
        <v>27</v>
      </c>
      <c r="C21" s="34">
        <v>3</v>
      </c>
      <c r="D21" s="35" t="s">
        <v>2</v>
      </c>
      <c r="E21" s="14">
        <f t="shared" ref="E21" si="11">SUM(F21:I21)</f>
        <v>30</v>
      </c>
      <c r="F21" s="16">
        <v>15</v>
      </c>
      <c r="G21" s="16">
        <v>5</v>
      </c>
      <c r="H21" s="16">
        <v>10</v>
      </c>
      <c r="I21" s="16"/>
      <c r="J21" s="17">
        <f t="shared" ref="J21" si="12">ROUNDUP(F21/15,0)</f>
        <v>1</v>
      </c>
      <c r="K21" s="17">
        <f t="shared" ref="K21" si="13">ROUNDUP((H21+G21+I21)/15,0)</f>
        <v>1</v>
      </c>
    </row>
    <row r="22" spans="1:11" ht="32.25">
      <c r="A22" s="8">
        <f t="shared" si="7"/>
        <v>16</v>
      </c>
      <c r="B22" s="27" t="s">
        <v>28</v>
      </c>
      <c r="C22" s="37">
        <v>4</v>
      </c>
      <c r="D22" s="38" t="s">
        <v>3</v>
      </c>
      <c r="E22" s="14">
        <f t="shared" si="8"/>
        <v>45</v>
      </c>
      <c r="F22" s="16">
        <v>15</v>
      </c>
      <c r="G22" s="16">
        <v>10</v>
      </c>
      <c r="H22" s="16">
        <v>20</v>
      </c>
      <c r="I22" s="16"/>
      <c r="J22" s="17">
        <f t="shared" si="9"/>
        <v>1</v>
      </c>
      <c r="K22" s="17">
        <f t="shared" si="10"/>
        <v>2</v>
      </c>
    </row>
    <row r="23" spans="1:11" ht="34.5" customHeight="1">
      <c r="A23" s="8">
        <f t="shared" si="7"/>
        <v>17</v>
      </c>
      <c r="B23" s="27" t="s">
        <v>33</v>
      </c>
      <c r="C23" s="34">
        <v>4</v>
      </c>
      <c r="D23" s="34" t="s">
        <v>2</v>
      </c>
      <c r="E23" s="14">
        <f t="shared" si="8"/>
        <v>45</v>
      </c>
      <c r="F23" s="16">
        <v>15</v>
      </c>
      <c r="G23" s="16">
        <v>10</v>
      </c>
      <c r="H23" s="16">
        <v>20</v>
      </c>
      <c r="I23" s="16"/>
      <c r="J23" s="17">
        <f t="shared" si="9"/>
        <v>1</v>
      </c>
      <c r="K23" s="17">
        <f t="shared" si="10"/>
        <v>2</v>
      </c>
    </row>
    <row r="24" spans="1:11" ht="32.25">
      <c r="A24" s="8">
        <f t="shared" si="7"/>
        <v>18</v>
      </c>
      <c r="B24" s="27" t="s">
        <v>38</v>
      </c>
      <c r="C24" s="34">
        <v>3</v>
      </c>
      <c r="D24" s="35" t="s">
        <v>2</v>
      </c>
      <c r="E24" s="14">
        <f t="shared" si="8"/>
        <v>45</v>
      </c>
      <c r="F24" s="16">
        <v>15</v>
      </c>
      <c r="G24" s="16">
        <v>0</v>
      </c>
      <c r="H24" s="16">
        <v>20</v>
      </c>
      <c r="I24" s="16">
        <v>10</v>
      </c>
      <c r="J24" s="17">
        <f t="shared" si="9"/>
        <v>1</v>
      </c>
      <c r="K24" s="17">
        <f t="shared" si="10"/>
        <v>2</v>
      </c>
    </row>
    <row r="25" spans="1:11">
      <c r="A25" s="8">
        <f t="shared" si="7"/>
        <v>19</v>
      </c>
      <c r="B25" s="25" t="s">
        <v>7</v>
      </c>
      <c r="C25" s="34">
        <v>1</v>
      </c>
      <c r="D25" s="34" t="s">
        <v>2</v>
      </c>
      <c r="E25" s="14">
        <f t="shared" si="8"/>
        <v>15</v>
      </c>
      <c r="F25" s="16">
        <v>0</v>
      </c>
      <c r="G25" s="16">
        <v>0</v>
      </c>
      <c r="H25" s="16">
        <v>15</v>
      </c>
      <c r="I25" s="16"/>
      <c r="J25" s="17">
        <f t="shared" si="9"/>
        <v>0</v>
      </c>
      <c r="K25" s="17">
        <f t="shared" si="10"/>
        <v>1</v>
      </c>
    </row>
    <row r="26" spans="1:11">
      <c r="A26" s="8"/>
      <c r="B26" s="26" t="s">
        <v>4</v>
      </c>
      <c r="C26" s="10">
        <f>SUM(C17:C25)</f>
        <v>30</v>
      </c>
      <c r="D26" s="10">
        <f>COUNTIF(D17:D25,"e")</f>
        <v>3</v>
      </c>
      <c r="E26" s="10">
        <f t="shared" ref="E26:K26" si="14">SUM(E17:E25)</f>
        <v>345</v>
      </c>
      <c r="F26" s="10">
        <f t="shared" si="14"/>
        <v>105</v>
      </c>
      <c r="G26" s="10">
        <f t="shared" si="14"/>
        <v>65</v>
      </c>
      <c r="H26" s="10">
        <f t="shared" si="14"/>
        <v>165</v>
      </c>
      <c r="I26" s="10">
        <f t="shared" si="14"/>
        <v>10</v>
      </c>
      <c r="J26" s="10">
        <f t="shared" si="14"/>
        <v>7</v>
      </c>
      <c r="K26" s="10">
        <f t="shared" si="14"/>
        <v>16</v>
      </c>
    </row>
    <row r="27" spans="1:11">
      <c r="A27" s="6"/>
      <c r="B27" s="24" t="s">
        <v>16</v>
      </c>
      <c r="C27" s="31" t="s">
        <v>14</v>
      </c>
      <c r="D27" s="31" t="s">
        <v>14</v>
      </c>
      <c r="E27" s="7" t="s">
        <v>14</v>
      </c>
      <c r="F27" s="7" t="s">
        <v>14</v>
      </c>
      <c r="G27" s="7" t="s">
        <v>14</v>
      </c>
      <c r="H27" s="7" t="s">
        <v>14</v>
      </c>
      <c r="I27" s="7"/>
      <c r="J27" s="7" t="s">
        <v>14</v>
      </c>
      <c r="K27" s="7" t="s">
        <v>14</v>
      </c>
    </row>
    <row r="28" spans="1:11">
      <c r="A28" s="8">
        <v>20</v>
      </c>
      <c r="B28" s="27" t="s">
        <v>29</v>
      </c>
      <c r="C28" s="16">
        <v>5</v>
      </c>
      <c r="D28" s="16" t="s">
        <v>3</v>
      </c>
      <c r="E28" s="14">
        <f>SUM(F28:I28)</f>
        <v>45</v>
      </c>
      <c r="F28" s="16">
        <v>15</v>
      </c>
      <c r="G28" s="16">
        <v>10</v>
      </c>
      <c r="H28" s="16">
        <v>20</v>
      </c>
      <c r="I28" s="16"/>
      <c r="J28" s="17">
        <f t="shared" ref="J28" si="15">ROUNDUP(F28/15,0)</f>
        <v>1</v>
      </c>
      <c r="K28" s="17">
        <f t="shared" ref="K28" si="16">ROUNDUP((H28+G28+I28)/15,0)</f>
        <v>2</v>
      </c>
    </row>
    <row r="29" spans="1:11" ht="32.25">
      <c r="A29" s="8">
        <f>A28+1</f>
        <v>21</v>
      </c>
      <c r="B29" s="27" t="s">
        <v>39</v>
      </c>
      <c r="C29" s="16">
        <v>2</v>
      </c>
      <c r="D29" s="16" t="s">
        <v>2</v>
      </c>
      <c r="E29" s="14">
        <f t="shared" ref="E29:E35" si="17">SUM(F29:I29)</f>
        <v>30</v>
      </c>
      <c r="F29" s="16">
        <v>0</v>
      </c>
      <c r="G29" s="16">
        <v>10</v>
      </c>
      <c r="H29" s="16">
        <v>20</v>
      </c>
      <c r="I29" s="16"/>
      <c r="J29" s="17">
        <f t="shared" ref="J29:J36" si="18">ROUNDUP(F29/15,0)</f>
        <v>0</v>
      </c>
      <c r="K29" s="17">
        <f t="shared" ref="K29:K36" si="19">ROUNDUP((H29+G29+I29)/15,0)</f>
        <v>2</v>
      </c>
    </row>
    <row r="30" spans="1:11" ht="32.25">
      <c r="A30" s="8">
        <f t="shared" ref="A30:A36" si="20">A29+1</f>
        <v>22</v>
      </c>
      <c r="B30" s="27" t="s">
        <v>34</v>
      </c>
      <c r="C30" s="16">
        <v>2</v>
      </c>
      <c r="D30" s="16" t="s">
        <v>2</v>
      </c>
      <c r="E30" s="14">
        <f t="shared" si="17"/>
        <v>30</v>
      </c>
      <c r="F30" s="16">
        <v>15</v>
      </c>
      <c r="G30" s="16">
        <v>5</v>
      </c>
      <c r="H30" s="16">
        <v>10</v>
      </c>
      <c r="I30" s="16"/>
      <c r="J30" s="17">
        <f>ROUNDUP(F30/15,0)</f>
        <v>1</v>
      </c>
      <c r="K30" s="17">
        <f>ROUNDUP((H30+G30+I30)/15,0)</f>
        <v>1</v>
      </c>
    </row>
    <row r="31" spans="1:11" ht="32.25">
      <c r="A31" s="8">
        <f t="shared" si="20"/>
        <v>23</v>
      </c>
      <c r="B31" s="27" t="s">
        <v>30</v>
      </c>
      <c r="C31" s="16">
        <v>1</v>
      </c>
      <c r="D31" s="16" t="s">
        <v>2</v>
      </c>
      <c r="E31" s="14">
        <f t="shared" si="17"/>
        <v>15</v>
      </c>
      <c r="F31" s="16">
        <v>0</v>
      </c>
      <c r="G31" s="16">
        <v>5</v>
      </c>
      <c r="H31" s="16">
        <v>10</v>
      </c>
      <c r="I31" s="16"/>
      <c r="J31" s="17">
        <f>ROUNDUP(F31/15,0)</f>
        <v>0</v>
      </c>
      <c r="K31" s="17">
        <f>ROUNDUP((H31+G31+I31)/15,0)</f>
        <v>1</v>
      </c>
    </row>
    <row r="32" spans="1:11" ht="48">
      <c r="A32" s="8">
        <f t="shared" si="20"/>
        <v>24</v>
      </c>
      <c r="B32" s="27" t="s">
        <v>48</v>
      </c>
      <c r="C32" s="16">
        <v>1</v>
      </c>
      <c r="D32" s="16" t="s">
        <v>2</v>
      </c>
      <c r="E32" s="14">
        <f t="shared" si="17"/>
        <v>15</v>
      </c>
      <c r="F32" s="16">
        <v>0</v>
      </c>
      <c r="G32" s="16">
        <v>5</v>
      </c>
      <c r="H32" s="16">
        <v>10</v>
      </c>
      <c r="I32" s="16"/>
      <c r="J32" s="17">
        <f t="shared" si="18"/>
        <v>0</v>
      </c>
      <c r="K32" s="17">
        <f t="shared" si="19"/>
        <v>1</v>
      </c>
    </row>
    <row r="33" spans="1:11" ht="32.25">
      <c r="A33" s="8">
        <f t="shared" si="20"/>
        <v>25</v>
      </c>
      <c r="B33" s="27" t="s">
        <v>35</v>
      </c>
      <c r="C33" s="16">
        <v>1</v>
      </c>
      <c r="D33" s="16" t="s">
        <v>2</v>
      </c>
      <c r="E33" s="14">
        <f t="shared" si="17"/>
        <v>15</v>
      </c>
      <c r="F33" s="16">
        <v>0</v>
      </c>
      <c r="G33" s="16">
        <v>5</v>
      </c>
      <c r="H33" s="16">
        <v>10</v>
      </c>
      <c r="I33" s="16"/>
      <c r="J33" s="17">
        <f t="shared" ref="J33" si="21">ROUNDUP(F33/15,0)</f>
        <v>0</v>
      </c>
      <c r="K33" s="17">
        <f t="shared" ref="K33" si="22">ROUNDUP((H33+G33+I33)/15,0)</f>
        <v>1</v>
      </c>
    </row>
    <row r="34" spans="1:11" ht="48">
      <c r="A34" s="8">
        <f t="shared" si="20"/>
        <v>26</v>
      </c>
      <c r="B34" s="27" t="s">
        <v>49</v>
      </c>
      <c r="C34" s="16">
        <v>1</v>
      </c>
      <c r="D34" s="16" t="s">
        <v>2</v>
      </c>
      <c r="E34" s="14">
        <f t="shared" si="17"/>
        <v>15</v>
      </c>
      <c r="F34" s="16">
        <v>15</v>
      </c>
      <c r="G34" s="16">
        <v>0</v>
      </c>
      <c r="H34" s="16">
        <v>0</v>
      </c>
      <c r="I34" s="16"/>
      <c r="J34" s="17">
        <f t="shared" si="18"/>
        <v>1</v>
      </c>
      <c r="K34" s="17">
        <f t="shared" si="19"/>
        <v>0</v>
      </c>
    </row>
    <row r="35" spans="1:11">
      <c r="A35" s="8">
        <f t="shared" si="20"/>
        <v>27</v>
      </c>
      <c r="B35" s="25" t="s">
        <v>8</v>
      </c>
      <c r="C35" s="16">
        <v>2</v>
      </c>
      <c r="D35" s="16" t="s">
        <v>2</v>
      </c>
      <c r="E35" s="14">
        <f t="shared" si="17"/>
        <v>30</v>
      </c>
      <c r="F35" s="16">
        <v>0</v>
      </c>
      <c r="G35" s="16">
        <v>0</v>
      </c>
      <c r="H35" s="16">
        <v>30</v>
      </c>
      <c r="I35" s="16"/>
      <c r="J35" s="17">
        <f t="shared" si="18"/>
        <v>0</v>
      </c>
      <c r="K35" s="17">
        <f t="shared" si="19"/>
        <v>2</v>
      </c>
    </row>
    <row r="36" spans="1:11">
      <c r="A36" s="8">
        <f t="shared" si="20"/>
        <v>28</v>
      </c>
      <c r="B36" s="25" t="s">
        <v>6</v>
      </c>
      <c r="C36" s="16">
        <v>15</v>
      </c>
      <c r="D36" s="16" t="s">
        <v>3</v>
      </c>
      <c r="E36" s="14"/>
      <c r="F36" s="15"/>
      <c r="G36" s="15"/>
      <c r="H36" s="15"/>
      <c r="I36" s="16"/>
      <c r="J36" s="17">
        <f t="shared" si="18"/>
        <v>0</v>
      </c>
      <c r="K36" s="17">
        <f t="shared" si="19"/>
        <v>0</v>
      </c>
    </row>
    <row r="37" spans="1:11">
      <c r="A37" s="9"/>
      <c r="B37" s="28" t="s">
        <v>4</v>
      </c>
      <c r="C37" s="10">
        <f>SUM(C28:C36)</f>
        <v>30</v>
      </c>
      <c r="D37" s="10">
        <f>COUNTIF(D28:D36,"e")</f>
        <v>2</v>
      </c>
      <c r="E37" s="10">
        <f>SUM(E28:E36)</f>
        <v>195</v>
      </c>
      <c r="F37" s="10">
        <f>SUM(F28:F36)</f>
        <v>45</v>
      </c>
      <c r="G37" s="10">
        <f>SUM(G28:G36)</f>
        <v>40</v>
      </c>
      <c r="H37" s="10">
        <f>SUM(H28:H36)</f>
        <v>110</v>
      </c>
      <c r="I37" s="10">
        <f>SUM(I28:I36)</f>
        <v>0</v>
      </c>
      <c r="J37" s="10">
        <f t="shared" ref="J37:K37" si="23">SUM(J28:J36)</f>
        <v>3</v>
      </c>
      <c r="K37" s="10">
        <f t="shared" si="23"/>
        <v>10</v>
      </c>
    </row>
    <row r="38" spans="1:11">
      <c r="A38" s="48"/>
      <c r="B38" s="49" t="s">
        <v>17</v>
      </c>
      <c r="C38" s="50">
        <f>C15+C26+C37</f>
        <v>90</v>
      </c>
      <c r="D38" s="50">
        <f t="shared" ref="D38:K38" si="24">D15+D26+D37</f>
        <v>8</v>
      </c>
      <c r="E38" s="51">
        <f t="shared" si="24"/>
        <v>900</v>
      </c>
      <c r="F38" s="51">
        <f t="shared" si="24"/>
        <v>300</v>
      </c>
      <c r="G38" s="51">
        <f t="shared" si="24"/>
        <v>155</v>
      </c>
      <c r="H38" s="51">
        <f t="shared" si="24"/>
        <v>420</v>
      </c>
      <c r="I38" s="51">
        <f t="shared" si="24"/>
        <v>25</v>
      </c>
      <c r="J38" s="51">
        <f t="shared" si="24"/>
        <v>20</v>
      </c>
      <c r="K38" s="51">
        <f t="shared" si="24"/>
        <v>40</v>
      </c>
    </row>
    <row r="39" spans="1:11">
      <c r="A39" s="8"/>
      <c r="B39" s="33" t="s">
        <v>18</v>
      </c>
      <c r="C39" s="20"/>
      <c r="D39" s="20"/>
      <c r="E39" s="52"/>
      <c r="F39" s="53">
        <f>F38/E38</f>
        <v>0.33333333333333331</v>
      </c>
      <c r="G39" s="53">
        <f>G38/E38</f>
        <v>0.17222222222222222</v>
      </c>
      <c r="H39" s="53">
        <f>H38/E38</f>
        <v>0.46666666666666667</v>
      </c>
      <c r="I39" s="53">
        <f>I38/F38</f>
        <v>8.3333333333333329E-2</v>
      </c>
      <c r="J39" s="54"/>
      <c r="K39" s="54"/>
    </row>
    <row r="40" spans="1:11">
      <c r="A40" s="43"/>
      <c r="B40" s="44" t="s">
        <v>31</v>
      </c>
      <c r="C40" s="45"/>
      <c r="D40" s="45"/>
      <c r="E40" s="46"/>
      <c r="F40" s="47"/>
      <c r="G40" s="55"/>
      <c r="H40" s="40"/>
      <c r="I40" s="39"/>
      <c r="J40" s="39"/>
      <c r="K40" s="39"/>
    </row>
    <row r="41" spans="1:11">
      <c r="A41" s="11"/>
      <c r="B41" s="41" t="s">
        <v>36</v>
      </c>
      <c r="C41" s="42"/>
      <c r="D41" s="42"/>
      <c r="E41" s="42"/>
      <c r="F41" s="42"/>
      <c r="G41" s="42"/>
      <c r="H41" s="42"/>
      <c r="I41" s="42"/>
      <c r="J41" s="42"/>
      <c r="K41" s="42"/>
    </row>
    <row r="42" spans="1:11">
      <c r="A42" s="11"/>
      <c r="B42" s="41" t="s">
        <v>51</v>
      </c>
      <c r="C42" s="42"/>
      <c r="D42" s="42"/>
      <c r="E42" s="42"/>
      <c r="F42" s="42"/>
      <c r="G42" s="42"/>
      <c r="H42" s="42"/>
      <c r="I42" s="42"/>
      <c r="J42" s="42"/>
      <c r="K42" s="42"/>
    </row>
  </sheetData>
  <mergeCells count="2">
    <mergeCell ref="B1:K1"/>
    <mergeCell ref="B2:K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Zoopsychologia II st.</vt:lpstr>
    </vt:vector>
  </TitlesOfParts>
  <Company>IGHZ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Zięba</dc:creator>
  <cp:lastModifiedBy>Danuta Sawa</cp:lastModifiedBy>
  <cp:lastPrinted>2026-06-29T07:03:15Z</cp:lastPrinted>
  <dcterms:created xsi:type="dcterms:W3CDTF">2012-03-07T08:28:34Z</dcterms:created>
  <dcterms:modified xsi:type="dcterms:W3CDTF">2026-06-29T07:03:16Z</dcterms:modified>
</cp:coreProperties>
</file>