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Danuta Sawa\Desktop\senat luty 2026\doskoanlenie turystyka i rekreacja\"/>
    </mc:Choice>
  </mc:AlternateContent>
  <xr:revisionPtr revIDLastSave="0" documentId="8_{66835DF9-BF89-46F0-8C3B-539E1818CD4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TiR stacjonarne" sheetId="1" r:id="rId1"/>
    <sheet name="TiR niestacjonarn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8" i="1" l="1"/>
  <c r="E98" i="2" l="1"/>
  <c r="E97" i="2"/>
  <c r="E95" i="2"/>
  <c r="E94" i="2"/>
  <c r="E92" i="2"/>
  <c r="E91" i="2"/>
  <c r="E89" i="2"/>
  <c r="E88" i="2"/>
  <c r="E87" i="2"/>
  <c r="E85" i="2"/>
  <c r="E84" i="2"/>
  <c r="E82" i="2"/>
  <c r="E81" i="2"/>
  <c r="C68" i="2"/>
  <c r="E65" i="2"/>
  <c r="E64" i="2"/>
  <c r="E63" i="2"/>
  <c r="E62" i="2"/>
  <c r="E59" i="2"/>
  <c r="E58" i="2"/>
  <c r="E57" i="2"/>
  <c r="E56" i="2"/>
  <c r="D52" i="2"/>
  <c r="I51" i="2"/>
  <c r="H51" i="2"/>
  <c r="G51" i="2"/>
  <c r="F51" i="2"/>
  <c r="C51" i="2"/>
  <c r="K49" i="2"/>
  <c r="J49" i="2"/>
  <c r="E49" i="2"/>
  <c r="K48" i="2"/>
  <c r="J48" i="2"/>
  <c r="E48" i="2"/>
  <c r="K47" i="2"/>
  <c r="J47" i="2"/>
  <c r="E47" i="2"/>
  <c r="K46" i="2"/>
  <c r="J46" i="2"/>
  <c r="E46" i="2"/>
  <c r="K45" i="2"/>
  <c r="J45" i="2"/>
  <c r="E45" i="2"/>
  <c r="I43" i="2"/>
  <c r="H43" i="2"/>
  <c r="G43" i="2"/>
  <c r="F43" i="2"/>
  <c r="C43" i="2"/>
  <c r="K42" i="2"/>
  <c r="J42" i="2"/>
  <c r="E42" i="2"/>
  <c r="K41" i="2"/>
  <c r="J41" i="2"/>
  <c r="E41" i="2"/>
  <c r="K40" i="2"/>
  <c r="J40" i="2"/>
  <c r="E40" i="2"/>
  <c r="K39" i="2"/>
  <c r="J39" i="2"/>
  <c r="E39" i="2"/>
  <c r="K38" i="2"/>
  <c r="J38" i="2"/>
  <c r="E38" i="2"/>
  <c r="K37" i="2"/>
  <c r="J37" i="2"/>
  <c r="E37" i="2"/>
  <c r="K36" i="2"/>
  <c r="J36" i="2"/>
  <c r="E36" i="2"/>
  <c r="K35" i="2"/>
  <c r="J35" i="2"/>
  <c r="E35" i="2"/>
  <c r="K34" i="2"/>
  <c r="J34" i="2"/>
  <c r="E34" i="2"/>
  <c r="K33" i="2"/>
  <c r="J33" i="2"/>
  <c r="E33" i="2"/>
  <c r="I31" i="2"/>
  <c r="H31" i="2"/>
  <c r="G31" i="2"/>
  <c r="F31" i="2"/>
  <c r="C31" i="2"/>
  <c r="E30" i="2"/>
  <c r="K29" i="2"/>
  <c r="J29" i="2"/>
  <c r="E29" i="2"/>
  <c r="J28" i="2"/>
  <c r="E28" i="2"/>
  <c r="K27" i="2"/>
  <c r="J27" i="2"/>
  <c r="E27" i="2"/>
  <c r="K26" i="2"/>
  <c r="J26" i="2"/>
  <c r="E26" i="2"/>
  <c r="K25" i="2"/>
  <c r="J25" i="2"/>
  <c r="E25" i="2"/>
  <c r="K24" i="2"/>
  <c r="J24" i="2"/>
  <c r="E24" i="2"/>
  <c r="K23" i="2"/>
  <c r="J23" i="2"/>
  <c r="E23" i="2"/>
  <c r="K22" i="2"/>
  <c r="J22" i="2"/>
  <c r="E22" i="2"/>
  <c r="K21" i="2"/>
  <c r="J21" i="2"/>
  <c r="E21" i="2"/>
  <c r="K20" i="2"/>
  <c r="J20" i="2"/>
  <c r="E20" i="2"/>
  <c r="K19" i="2"/>
  <c r="J19" i="2"/>
  <c r="E19" i="2"/>
  <c r="I17" i="2"/>
  <c r="H17" i="2"/>
  <c r="G17" i="2"/>
  <c r="F17" i="2"/>
  <c r="C17" i="2"/>
  <c r="K16" i="2"/>
  <c r="J16" i="2"/>
  <c r="E16" i="2"/>
  <c r="K15" i="2"/>
  <c r="J15" i="2"/>
  <c r="E15" i="2"/>
  <c r="K14" i="2"/>
  <c r="J14" i="2"/>
  <c r="E14" i="2"/>
  <c r="K13" i="2"/>
  <c r="J13" i="2"/>
  <c r="E13" i="2"/>
  <c r="K12" i="2"/>
  <c r="J12" i="2"/>
  <c r="E12" i="2"/>
  <c r="K11" i="2"/>
  <c r="J11" i="2"/>
  <c r="E11" i="2"/>
  <c r="K10" i="2"/>
  <c r="J10" i="2"/>
  <c r="E10" i="2"/>
  <c r="K9" i="2"/>
  <c r="J9" i="2"/>
  <c r="E9" i="2"/>
  <c r="K8" i="2"/>
  <c r="J8" i="2"/>
  <c r="E8" i="2"/>
  <c r="C70" i="1"/>
  <c r="G52" i="2" l="1"/>
  <c r="H52" i="2"/>
  <c r="I52" i="2"/>
  <c r="E31" i="2"/>
  <c r="K31" i="2"/>
  <c r="J31" i="2"/>
  <c r="J43" i="2"/>
  <c r="J17" i="2"/>
  <c r="J52" i="2" s="1"/>
  <c r="K43" i="2"/>
  <c r="K17" i="2"/>
  <c r="E51" i="2"/>
  <c r="E17" i="2"/>
  <c r="C52" i="2"/>
  <c r="J51" i="2"/>
  <c r="E43" i="2"/>
  <c r="F52" i="2"/>
  <c r="K51" i="2"/>
  <c r="E52" i="2" l="1"/>
  <c r="F53" i="2"/>
  <c r="K52" i="2"/>
  <c r="I53" i="2" l="1"/>
  <c r="G53" i="2"/>
  <c r="H53" i="2"/>
  <c r="C69" i="1"/>
  <c r="F53" i="1"/>
  <c r="G53" i="1"/>
  <c r="H53" i="1"/>
  <c r="I53" i="1"/>
  <c r="C53" i="1"/>
  <c r="J48" i="1"/>
  <c r="K48" i="1"/>
  <c r="J49" i="1"/>
  <c r="K49" i="1"/>
  <c r="J50" i="1"/>
  <c r="K50" i="1"/>
  <c r="J51" i="1"/>
  <c r="K51" i="1"/>
  <c r="K47" i="1"/>
  <c r="J47" i="1"/>
  <c r="E36" i="1"/>
  <c r="E37" i="1"/>
  <c r="E39" i="1"/>
  <c r="E40" i="1"/>
  <c r="E41" i="1"/>
  <c r="E42" i="1"/>
  <c r="E43" i="1"/>
  <c r="E44" i="1"/>
  <c r="E35" i="1"/>
  <c r="F45" i="1"/>
  <c r="G45" i="1"/>
  <c r="H45" i="1"/>
  <c r="I45" i="1"/>
  <c r="C45" i="1"/>
  <c r="K44" i="1"/>
  <c r="J36" i="1"/>
  <c r="K36" i="1"/>
  <c r="J37" i="1"/>
  <c r="K37" i="1"/>
  <c r="J39" i="1"/>
  <c r="K39" i="1"/>
  <c r="J40" i="1"/>
  <c r="K40" i="1"/>
  <c r="J41" i="1"/>
  <c r="K41" i="1"/>
  <c r="K42" i="1"/>
  <c r="J43" i="1"/>
  <c r="K43" i="1"/>
  <c r="J44" i="1"/>
  <c r="K35" i="1"/>
  <c r="J35" i="1"/>
  <c r="F33" i="1"/>
  <c r="G33" i="1"/>
  <c r="H33" i="1"/>
  <c r="I33" i="1"/>
  <c r="E21" i="1"/>
  <c r="E22" i="1"/>
  <c r="E23" i="1"/>
  <c r="E24" i="1"/>
  <c r="E25" i="1"/>
  <c r="E26" i="1"/>
  <c r="E27" i="1"/>
  <c r="E28" i="1"/>
  <c r="E29" i="1"/>
  <c r="E30" i="1"/>
  <c r="E31" i="1"/>
  <c r="E20" i="1"/>
  <c r="C33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J31" i="1"/>
  <c r="K31" i="1"/>
  <c r="K20" i="1"/>
  <c r="J20" i="1"/>
  <c r="F18" i="1"/>
  <c r="G18" i="1"/>
  <c r="H18" i="1"/>
  <c r="I18" i="1"/>
  <c r="C18" i="1"/>
  <c r="E9" i="1"/>
  <c r="E10" i="1"/>
  <c r="E11" i="1"/>
  <c r="E12" i="1"/>
  <c r="E13" i="1"/>
  <c r="E14" i="1"/>
  <c r="E15" i="1"/>
  <c r="E16" i="1"/>
  <c r="E17" i="1"/>
  <c r="J9" i="1"/>
  <c r="K9" i="1"/>
  <c r="J10" i="1"/>
  <c r="K10" i="1"/>
  <c r="J11" i="1"/>
  <c r="K11" i="1"/>
  <c r="J12" i="1"/>
  <c r="K12" i="1"/>
  <c r="J13" i="1"/>
  <c r="K13" i="1"/>
  <c r="J14" i="1"/>
  <c r="K14" i="1"/>
  <c r="J15" i="1"/>
  <c r="K15" i="1"/>
  <c r="J16" i="1"/>
  <c r="K16" i="1"/>
  <c r="J17" i="1"/>
  <c r="K17" i="1"/>
  <c r="K8" i="1"/>
  <c r="J8" i="1"/>
  <c r="F54" i="1" l="1"/>
  <c r="K53" i="1"/>
  <c r="E33" i="1"/>
  <c r="K18" i="1"/>
  <c r="J18" i="1"/>
  <c r="J53" i="1"/>
  <c r="E45" i="1"/>
  <c r="J33" i="1"/>
  <c r="K33" i="1"/>
  <c r="E59" i="1" l="1"/>
  <c r="E60" i="1"/>
  <c r="E61" i="1"/>
  <c r="E58" i="1"/>
  <c r="E67" i="1"/>
  <c r="E100" i="1"/>
  <c r="E99" i="1"/>
  <c r="E97" i="1"/>
  <c r="E96" i="1"/>
  <c r="E94" i="1"/>
  <c r="E93" i="1"/>
  <c r="E90" i="1"/>
  <c r="E91" i="1"/>
  <c r="E89" i="1"/>
  <c r="E87" i="1"/>
  <c r="E86" i="1"/>
  <c r="E84" i="1"/>
  <c r="E83" i="1"/>
  <c r="E8" i="1"/>
  <c r="E18" i="1" s="1"/>
  <c r="J45" i="1" l="1"/>
  <c r="K45" i="1"/>
  <c r="E47" i="1" l="1"/>
  <c r="E66" i="1"/>
  <c r="E65" i="1"/>
  <c r="E64" i="1"/>
  <c r="E51" i="1"/>
  <c r="E50" i="1"/>
  <c r="E49" i="1"/>
  <c r="E48" i="1"/>
  <c r="E53" i="1" l="1"/>
  <c r="H54" i="1"/>
  <c r="K54" i="1"/>
  <c r="I54" i="1"/>
  <c r="C54" i="1"/>
  <c r="J54" i="1"/>
  <c r="G54" i="1"/>
  <c r="E54" i="1" l="1"/>
  <c r="G55" i="1" s="1"/>
  <c r="F55" i="1" l="1"/>
  <c r="I55" i="1"/>
  <c r="H55" i="1"/>
</calcChain>
</file>

<file path=xl/sharedStrings.xml><?xml version="1.0" encoding="utf-8"?>
<sst xmlns="http://schemas.openxmlformats.org/spreadsheetml/2006/main" count="430" uniqueCount="156">
  <si>
    <t>WYDZIAŁ AGROBIOINŻYNIERII</t>
  </si>
  <si>
    <t>ECTS</t>
  </si>
  <si>
    <t>Forma zal.</t>
  </si>
  <si>
    <t>Godziny ogółem</t>
  </si>
  <si>
    <t>Wykłady</t>
  </si>
  <si>
    <t>Ćw. aud.</t>
  </si>
  <si>
    <t>Ćw. lab.</t>
  </si>
  <si>
    <t>Ćw. ter.</t>
  </si>
  <si>
    <t>Wykładów tygodniowo</t>
  </si>
  <si>
    <t>Ćwiczeń tygodniowo</t>
  </si>
  <si>
    <t>SEMESTR I</t>
  </si>
  <si>
    <t>e</t>
  </si>
  <si>
    <t xml:space="preserve">Regiony turystyczne </t>
  </si>
  <si>
    <t>z</t>
  </si>
  <si>
    <t xml:space="preserve">Wychowanie fizyczne </t>
  </si>
  <si>
    <t>∑</t>
  </si>
  <si>
    <t>SEMESTR II</t>
  </si>
  <si>
    <t>Statystyka w turystyce i rekreacji</t>
  </si>
  <si>
    <t>SEMESTR III</t>
  </si>
  <si>
    <t xml:space="preserve"> </t>
  </si>
  <si>
    <t>SEMESTR IV</t>
  </si>
  <si>
    <t>Ogółem godzin w semestrach 1-4</t>
  </si>
  <si>
    <t>Udział procentowy [%]</t>
  </si>
  <si>
    <t>Hipoturystyka</t>
  </si>
  <si>
    <t>I</t>
  </si>
  <si>
    <t>II</t>
  </si>
  <si>
    <t>III</t>
  </si>
  <si>
    <t>IV</t>
  </si>
  <si>
    <t>Nowoczesne formy rekreacji</t>
  </si>
  <si>
    <t>Kinezygerontologia</t>
  </si>
  <si>
    <t>Trening rekreacyjny</t>
  </si>
  <si>
    <t>Ćw. Aud.</t>
  </si>
  <si>
    <t>Ćw. Lab.</t>
  </si>
  <si>
    <t>Ćw. Ter.</t>
  </si>
  <si>
    <t>SEMESTR I  - BLOK A</t>
  </si>
  <si>
    <t>SEMESTR I  - BLOK B</t>
  </si>
  <si>
    <t>SEMESTR II  - BLOK C</t>
  </si>
  <si>
    <t>SEMESTR II  - BLOK D</t>
  </si>
  <si>
    <t xml:space="preserve">Antropogeniczne zagrożenia biosfery </t>
  </si>
  <si>
    <t>Żywność regionalna w turystyce</t>
  </si>
  <si>
    <t>Turystyka konna</t>
  </si>
  <si>
    <t xml:space="preserve">Regionalna gospodarka turystyczna </t>
  </si>
  <si>
    <t>Nowoczesne trendy w turystyce</t>
  </si>
  <si>
    <t>Agroturystyka</t>
  </si>
  <si>
    <t>Turystyka kulturowa i postindustrialna</t>
  </si>
  <si>
    <t xml:space="preserve">Turystyka na obszarach chronionych </t>
  </si>
  <si>
    <t>Zarządzanie projektami w turystyce</t>
  </si>
  <si>
    <t>Zagraniczne rynki turystyczne</t>
  </si>
  <si>
    <t>Organizacja usług Wellness i SPA</t>
  </si>
  <si>
    <t>Ekofilozofia</t>
  </si>
  <si>
    <t>Systemy transportowe w warunkach globalizacji</t>
  </si>
  <si>
    <t>Konkurencyjność przedsiębiorstw, regionów i krajów</t>
  </si>
  <si>
    <t>Blok specjalizacyjny a)  Gospodarka turystyczna</t>
  </si>
  <si>
    <t>Moduł nr  I z bloku specjalizacyjnego a lub b*</t>
  </si>
  <si>
    <t>nr modułu</t>
  </si>
  <si>
    <t>Moduł nr  II z bloku specjalizacyjnego a lub b*</t>
  </si>
  <si>
    <t>Moduł nr  III z bloku specjalizacyjnego a lub b*</t>
  </si>
  <si>
    <t>Moduł nr  IV z bloku specjalizacyjnego a lub b*</t>
  </si>
  <si>
    <t>Blok specjalizacyjny b) Menadżer zdrowego stylu życia</t>
  </si>
  <si>
    <t>Organizacja żywienia w turystyce i rekreacji</t>
  </si>
  <si>
    <t>Zagrożenia alergiczne w turystyce</t>
  </si>
  <si>
    <t>Alergeny w środowisku</t>
  </si>
  <si>
    <t>SEMESTR IV  - BLOK F</t>
  </si>
  <si>
    <t xml:space="preserve">  </t>
  </si>
  <si>
    <t>Globalny transport lotniczy</t>
  </si>
  <si>
    <t>Systemy rezerwacyjne w branży turystycznej</t>
  </si>
  <si>
    <t>Produkty turystyczne regionu lubelskiego</t>
  </si>
  <si>
    <t xml:space="preserve">Zespołowe gry rekreacyjne </t>
  </si>
  <si>
    <t xml:space="preserve">Ubezpieczenia w turystyce </t>
  </si>
  <si>
    <t>Socjologia czasu wolnego**</t>
  </si>
  <si>
    <t xml:space="preserve">Turystyka osób z niepełnosprawnościami </t>
  </si>
  <si>
    <t>Metodologia badań naukowych**</t>
  </si>
  <si>
    <t xml:space="preserve">Turystyka żeglarska </t>
  </si>
  <si>
    <t>Prozdrowotny styl życia</t>
  </si>
  <si>
    <t>SEMESTR III  - BLOK E</t>
  </si>
  <si>
    <t>GIS w turystyce i rekreacji</t>
  </si>
  <si>
    <t>Survival</t>
  </si>
  <si>
    <t>Human resources management</t>
  </si>
  <si>
    <t>Seminarium dyplomowe 1</t>
  </si>
  <si>
    <t>Seminarium dyplomowe 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</si>
  <si>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</si>
  <si>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</si>
  <si>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</si>
  <si>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</si>
  <si>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</si>
  <si>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</si>
  <si>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</si>
  <si>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</si>
  <si>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</si>
  <si>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</si>
  <si>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</si>
  <si>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</si>
  <si>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</si>
  <si>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</si>
  <si>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</si>
  <si>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</si>
  <si>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</si>
  <si>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</si>
  <si>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</si>
  <si>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</si>
  <si>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</si>
  <si>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</si>
  <si>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</si>
  <si>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</si>
  <si>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</si>
  <si>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</si>
  <si>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</si>
  <si>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</si>
  <si>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</si>
  <si>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</si>
  <si>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</si>
  <si>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</si>
  <si>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</si>
  <si>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 xml:space="preserve">Edukacja krajoznawcza i przyrodnicza </t>
  </si>
  <si>
    <t>tj. 30% wszystkich ECTS</t>
  </si>
  <si>
    <t>Praktyka zawodowa - 4 tygodnie 160 godzin</t>
  </si>
  <si>
    <t>Manager of recreation services</t>
  </si>
  <si>
    <t>34.</t>
  </si>
  <si>
    <t>35.</t>
  </si>
  <si>
    <t>36.</t>
  </si>
  <si>
    <t>37.</t>
  </si>
  <si>
    <t>38.</t>
  </si>
  <si>
    <t>39.</t>
  </si>
  <si>
    <t xml:space="preserve"> ECTS</t>
  </si>
  <si>
    <t>90 godz.</t>
  </si>
  <si>
    <t xml:space="preserve">Wykładów </t>
  </si>
  <si>
    <t xml:space="preserve">Ćwiczeń </t>
  </si>
  <si>
    <t>SEMESTR I 8 zjazdów + 1 dzień w terenie</t>
  </si>
  <si>
    <t>SEMESTR II 8 zjazdów + 2 dni w terenie</t>
  </si>
  <si>
    <t>Praktyka zawodowa - 4 tygodnie 160 godz.</t>
  </si>
  <si>
    <t>SEMESTR III 8 zjazdów + 2 dni w terenie</t>
  </si>
  <si>
    <t>SEMESTR IV 4 zjazdy + 1  dzień w terenie</t>
  </si>
  <si>
    <t>54 godz.</t>
  </si>
  <si>
    <t>Prozdrowotne trendy w gastronomii</t>
  </si>
  <si>
    <t>Moduł</t>
  </si>
  <si>
    <t>Moduł do wyboru A</t>
  </si>
  <si>
    <t>Moduł do wyboru B</t>
  </si>
  <si>
    <t>Moduł do wyboru C</t>
  </si>
  <si>
    <t>Moduł do wyboru D**</t>
  </si>
  <si>
    <t>Moduł do wyboru E</t>
  </si>
  <si>
    <t>Moduł do wyboru F</t>
  </si>
  <si>
    <t xml:space="preserve">Liczba ECTS modułów wybieralnych </t>
  </si>
  <si>
    <t>moduły humanistyczne</t>
  </si>
  <si>
    <t>Nazwa modułu do wyboru</t>
  </si>
  <si>
    <t xml:space="preserve">Trening rekreacyjny </t>
  </si>
  <si>
    <t xml:space="preserve">Moduły  do wyboru </t>
  </si>
  <si>
    <t xml:space="preserve">Rachunek ekonomiczny w turystyce z Excelem </t>
  </si>
  <si>
    <t>Moduły do wyboru</t>
  </si>
  <si>
    <t>Język obcy pierwszy 1 (B2+)</t>
  </si>
  <si>
    <t>Język obcy drugi 2 (B1)</t>
  </si>
  <si>
    <t>Język obcy drugi  2 (B1)</t>
  </si>
  <si>
    <t>Język obcy pierwszy 2 (B2+)</t>
  </si>
  <si>
    <t>Język obcy drugi 1 (B1)</t>
  </si>
  <si>
    <t>Praca magisterska</t>
  </si>
  <si>
    <t>Kierunek Turystyka i Rekreacja, studnia stacjonarne drugiego stopnia. Plan studiów zgodny z UCHWAŁĄ NR 11/2025-2026 Senatu UP w Lublinie z dnia 27 lutego 2026 r. Obowiązuje od naboru 2026/2027 zał. nr 4b</t>
  </si>
  <si>
    <t>Kierunek Turystyka i Rekreacja, studnia niestacjonarne drugiego stopnia. Plan studiów zgodny z UCHWAŁĄ NR 11/2025-2026 Senatu UP w Lublinie z dnia 27 lutego 2026 r. Obowiązuje od naboru 2026/2027 zał. nr 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</si>
</sst>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  <charset val="238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1" xfId="0" applyFont="1" applyFill="1" applyBorder="1"/>
    <xf numFmtId="0" fontId="4" fillId="0" borderId="0" xfId="0" applyFont="1"/>
    <xf numFmtId="0" fontId="5" fillId="0" borderId="1" xfId="0" applyFont="1" applyFill="1" applyBorder="1" applyAlignment="1">
      <alignment wrapText="1"/>
    </xf>
    <xf numFmtId="1" fontId="4" fillId="0" borderId="0" xfId="0" applyNumberFormat="1" applyFont="1"/>
    <xf numFmtId="0" fontId="4" fillId="0" borderId="0" xfId="0" applyFont="1" applyAlignment="1">
      <alignment horizontal="justify" vertical="center"/>
    </xf>
    <xf numFmtId="0" fontId="5" fillId="0" borderId="1" xfId="0" applyFont="1" applyFill="1" applyBorder="1"/>
    <xf numFmtId="0" fontId="5" fillId="0" borderId="0" xfId="0" applyFont="1" applyAlignment="1">
      <alignment horizontal="right"/>
    </xf>
    <xf numFmtId="0" fontId="5" fillId="0" borderId="0" xfId="0" applyFont="1"/>
    <xf numFmtId="0" fontId="5" fillId="3" borderId="0" xfId="0" applyFont="1" applyFill="1"/>
    <xf numFmtId="0" fontId="5" fillId="0" borderId="0" xfId="0" applyFont="1" applyAlignment="1">
      <alignment horizontal="center" vertical="center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center" textRotation="90"/>
    </xf>
    <xf numFmtId="0" fontId="5" fillId="4" borderId="1" xfId="0" applyFont="1" applyFill="1" applyBorder="1" applyAlignment="1">
      <alignment horizontal="center" textRotation="90"/>
    </xf>
    <xf numFmtId="1" fontId="5" fillId="3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" fontId="5" fillId="0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4" fillId="0" borderId="1" xfId="0" applyFont="1" applyFill="1" applyBorder="1" applyAlignment="1">
      <alignment horizontal="right"/>
    </xf>
    <xf numFmtId="1" fontId="4" fillId="4" borderId="1" xfId="0" applyNumberFormat="1" applyFont="1" applyFill="1" applyBorder="1"/>
    <xf numFmtId="1" fontId="4" fillId="2" borderId="1" xfId="0" applyNumberFormat="1" applyFont="1" applyFill="1" applyBorder="1"/>
    <xf numFmtId="165" fontId="4" fillId="2" borderId="1" xfId="0" applyNumberFormat="1" applyFont="1" applyFill="1" applyBorder="1"/>
    <xf numFmtId="165" fontId="5" fillId="0" borderId="0" xfId="0" applyNumberFormat="1" applyFont="1"/>
    <xf numFmtId="1" fontId="5" fillId="0" borderId="1" xfId="0" applyNumberFormat="1" applyFont="1" applyBorder="1" applyAlignment="1">
      <alignment horizontal="center"/>
    </xf>
    <xf numFmtId="1" fontId="5" fillId="0" borderId="3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4" fillId="2" borderId="1" xfId="0" applyFont="1" applyFill="1" applyBorder="1"/>
    <xf numFmtId="1" fontId="5" fillId="0" borderId="0" xfId="0" applyNumberFormat="1" applyFont="1"/>
    <xf numFmtId="0" fontId="4" fillId="0" borderId="1" xfId="0" applyFont="1" applyBorder="1"/>
    <xf numFmtId="1" fontId="4" fillId="0" borderId="1" xfId="0" applyNumberFormat="1" applyFont="1" applyBorder="1"/>
    <xf numFmtId="1" fontId="4" fillId="3" borderId="1" xfId="0" applyNumberFormat="1" applyFont="1" applyFill="1" applyBorder="1"/>
    <xf numFmtId="0" fontId="4" fillId="0" borderId="0" xfId="0" applyFont="1" applyBorder="1"/>
    <xf numFmtId="164" fontId="4" fillId="0" borderId="1" xfId="1" applyNumberFormat="1" applyFont="1" applyBorder="1"/>
    <xf numFmtId="164" fontId="4" fillId="0" borderId="2" xfId="1" applyNumberFormat="1" applyFont="1" applyBorder="1"/>
    <xf numFmtId="0" fontId="4" fillId="3" borderId="0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/>
    <xf numFmtId="0" fontId="5" fillId="0" borderId="1" xfId="0" applyFont="1" applyFill="1" applyBorder="1" applyAlignment="1">
      <alignment horizontal="right"/>
    </xf>
    <xf numFmtId="0" fontId="4" fillId="0" borderId="0" xfId="0" applyFont="1" applyFill="1"/>
    <xf numFmtId="0" fontId="5" fillId="0" borderId="3" xfId="0" applyFont="1" applyFill="1" applyBorder="1"/>
    <xf numFmtId="0" fontId="5" fillId="0" borderId="3" xfId="0" applyFont="1" applyFill="1" applyBorder="1" applyAlignment="1">
      <alignment horizontal="justify" vertical="center"/>
    </xf>
    <xf numFmtId="1" fontId="5" fillId="0" borderId="0" xfId="0" applyNumberFormat="1" applyFont="1" applyFill="1"/>
    <xf numFmtId="0" fontId="6" fillId="0" borderId="0" xfId="0" applyFont="1" applyFill="1"/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Border="1"/>
    <xf numFmtId="1" fontId="5" fillId="3" borderId="3" xfId="0" applyNumberFormat="1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justify" vertical="center"/>
    </xf>
    <xf numFmtId="0" fontId="10" fillId="0" borderId="1" xfId="0" applyFont="1" applyFill="1" applyBorder="1" applyAlignment="1">
      <alignment wrapText="1"/>
    </xf>
    <xf numFmtId="1" fontId="10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1" fontId="10" fillId="0" borderId="1" xfId="0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0" borderId="1" xfId="0" applyFont="1" applyFill="1" applyBorder="1"/>
    <xf numFmtId="0" fontId="10" fillId="0" borderId="1" xfId="0" applyFont="1" applyFill="1" applyBorder="1" applyAlignment="1">
      <alignment horizontal="left" wrapText="1"/>
    </xf>
    <xf numFmtId="1" fontId="10" fillId="0" borderId="3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 textRotation="90"/>
    </xf>
    <xf numFmtId="0" fontId="9" fillId="0" borderId="1" xfId="0" applyFont="1" applyFill="1" applyBorder="1" applyAlignment="1">
      <alignment wrapText="1"/>
    </xf>
    <xf numFmtId="1" fontId="9" fillId="3" borderId="1" xfId="0" applyNumberFormat="1" applyFont="1" applyFill="1" applyBorder="1" applyAlignment="1">
      <alignment horizontal="center"/>
    </xf>
    <xf numFmtId="0" fontId="9" fillId="0" borderId="1" xfId="0" applyFont="1" applyFill="1" applyBorder="1"/>
    <xf numFmtId="1" fontId="9" fillId="0" borderId="1" xfId="0" applyNumberFormat="1" applyFont="1" applyFill="1" applyBorder="1" applyAlignment="1">
      <alignment horizontal="center"/>
    </xf>
    <xf numFmtId="0" fontId="9" fillId="0" borderId="1" xfId="0" applyFont="1" applyBorder="1"/>
    <xf numFmtId="0" fontId="12" fillId="0" borderId="1" xfId="0" applyFont="1" applyFill="1" applyBorder="1" applyAlignment="1">
      <alignment horizontal="right"/>
    </xf>
    <xf numFmtId="1" fontId="12" fillId="0" borderId="1" xfId="0" applyNumberFormat="1" applyFont="1" applyFill="1" applyBorder="1"/>
    <xf numFmtId="165" fontId="12" fillId="0" borderId="1" xfId="0" applyNumberFormat="1" applyFont="1" applyFill="1" applyBorder="1"/>
    <xf numFmtId="1" fontId="9" fillId="0" borderId="3" xfId="0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right"/>
    </xf>
    <xf numFmtId="1" fontId="12" fillId="2" borderId="1" xfId="0" applyNumberFormat="1" applyFont="1" applyFill="1" applyBorder="1"/>
    <xf numFmtId="165" fontId="12" fillId="2" borderId="1" xfId="0" applyNumberFormat="1" applyFont="1" applyFill="1" applyBorder="1"/>
    <xf numFmtId="0" fontId="12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1" fontId="9" fillId="3" borderId="3" xfId="0" applyNumberFormat="1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2" fillId="2" borderId="1" xfId="0" applyFont="1" applyFill="1" applyBorder="1"/>
    <xf numFmtId="0" fontId="9" fillId="3" borderId="1" xfId="0" applyFont="1" applyFill="1" applyBorder="1" applyAlignment="1">
      <alignment horizontal="center"/>
    </xf>
    <xf numFmtId="0" fontId="12" fillId="0" borderId="1" xfId="0" applyFont="1" applyBorder="1"/>
    <xf numFmtId="1" fontId="12" fillId="0" borderId="1" xfId="0" applyNumberFormat="1" applyFont="1" applyBorder="1"/>
    <xf numFmtId="0" fontId="12" fillId="0" borderId="0" xfId="0" applyFont="1" applyBorder="1"/>
    <xf numFmtId="164" fontId="12" fillId="0" borderId="1" xfId="1" applyNumberFormat="1" applyFont="1" applyBorder="1"/>
    <xf numFmtId="164" fontId="12" fillId="0" borderId="2" xfId="1" applyNumberFormat="1" applyFont="1" applyBorder="1"/>
    <xf numFmtId="0" fontId="9" fillId="0" borderId="1" xfId="0" applyFont="1" applyBorder="1" applyAlignment="1">
      <alignment horizontal="right"/>
    </xf>
    <xf numFmtId="0" fontId="12" fillId="0" borderId="0" xfId="0" applyFont="1"/>
    <xf numFmtId="0" fontId="9" fillId="3" borderId="3" xfId="0" applyFont="1" applyFill="1" applyBorder="1"/>
    <xf numFmtId="0" fontId="9" fillId="3" borderId="1" xfId="0" applyFont="1" applyFill="1" applyBorder="1"/>
    <xf numFmtId="0" fontId="9" fillId="3" borderId="3" xfId="0" applyFont="1" applyFill="1" applyBorder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1" fillId="0" borderId="0" xfId="0" applyFont="1"/>
    <xf numFmtId="1" fontId="11" fillId="0" borderId="0" xfId="0" applyNumberFormat="1" applyFont="1"/>
    <xf numFmtId="0" fontId="11" fillId="0" borderId="0" xfId="0" applyFont="1" applyAlignment="1">
      <alignment horizontal="center" vertical="center"/>
    </xf>
    <xf numFmtId="1" fontId="9" fillId="0" borderId="0" xfId="0" applyNumberFormat="1" applyFont="1"/>
    <xf numFmtId="0" fontId="13" fillId="0" borderId="0" xfId="0" applyFont="1"/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vertical="center" wrapText="1"/>
    </xf>
    <xf numFmtId="0" fontId="3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textRotation="90"/>
    </xf>
    <xf numFmtId="0" fontId="5" fillId="5" borderId="1" xfId="0" applyFont="1" applyFill="1" applyBorder="1" applyAlignment="1">
      <alignment textRotation="90"/>
    </xf>
    <xf numFmtId="0" fontId="9" fillId="2" borderId="1" xfId="0" applyFont="1" applyFill="1" applyBorder="1" applyAlignment="1">
      <alignment textRotation="90"/>
    </xf>
    <xf numFmtId="0" fontId="14" fillId="0" borderId="0" xfId="0" applyFont="1" applyAlignment="1">
      <alignment horizontal="center" vertical="center" wrapText="1"/>
    </xf>
    <xf numFmtId="0" fontId="12" fillId="0" borderId="5" xfId="0" applyFont="1" applyBorder="1" applyAlignment="1">
      <alignment horizontal="left"/>
    </xf>
    <xf numFmtId="0" fontId="12" fillId="0" borderId="4" xfId="0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2" fillId="0" borderId="1" xfId="0" applyFont="1" applyFill="1" applyBorder="1" applyAlignment="1">
      <alignment horizontal="left"/>
    </xf>
    <xf numFmtId="0" fontId="7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71</xdr:row>
      <xdr:rowOff>40006</xdr:rowOff>
    </xdr:from>
    <xdr:to>
      <xdr:col>10</xdr:col>
      <xdr:colOff>278130</xdr:colOff>
      <xdr:row>77</xdr:row>
      <xdr:rowOff>38100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95300" y="13260706"/>
          <a:ext cx="7684770" cy="1019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050" i="1"/>
            <a:t>* Student podczas rekrutacji</a:t>
          </a:r>
          <a:r>
            <a:rPr lang="pl-PL" sz="1050" i="1" baseline="0"/>
            <a:t> wybiera specjalizację a  (Gospodarka turystyczna) lub b (Menadżer zdrowego stylu życia). W ramach specjalizacji  ma przypisane 4  moduły z bloków specjalizacyjnych a lub b. Student musi zaliczyć w ciągu czterech semestrów cały blok a lub blok b.</a:t>
          </a:r>
        </a:p>
        <a:p>
          <a:r>
            <a:rPr lang="pl-PL" sz="1050" i="1" baseline="0"/>
            <a:t>** moduły humanistyczne</a:t>
          </a:r>
        </a:p>
        <a:p>
          <a:r>
            <a:rPr lang="pl-PL" sz="1050" i="1"/>
            <a:t>Język  obcy (do wyboru z następujących:  język angielski, niemiecki,  rosyjski)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</xdr:colOff>
      <xdr:row>70</xdr:row>
      <xdr:rowOff>24765</xdr:rowOff>
    </xdr:from>
    <xdr:to>
      <xdr:col>10</xdr:col>
      <xdr:colOff>272415</xdr:colOff>
      <xdr:row>75</xdr:row>
      <xdr:rowOff>121920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C7775DCC-1CB7-460C-9EDC-B2D898ADA35E}"/>
            </a:ext>
          </a:extLst>
        </xdr:cNvPr>
        <xdr:cNvSpPr txBox="1"/>
      </xdr:nvSpPr>
      <xdr:spPr>
        <a:xfrm>
          <a:off x="672465" y="12773025"/>
          <a:ext cx="7235190" cy="9353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 rtl="0">
            <a:defRPr sz="1000"/>
          </a:pPr>
          <a:r>
            <a:rPr lang="pl-PL" sz="1050" b="0" i="1" u="none" strike="noStrike" baseline="0">
              <a:solidFill>
                <a:srgbClr val="000000"/>
              </a:solidFill>
              <a:latin typeface="Calibri"/>
            </a:rPr>
            <a:t>* Student podczas rekrutacji wybiera specjalizację a  (Gospodarka turystyczna) lub b (Menadżer zdrowego stylu życia).</a:t>
          </a:r>
          <a:br>
            <a:rPr lang="pl-PL" sz="1050" b="0" i="1" u="none" strike="noStrike" baseline="0">
              <a:solidFill>
                <a:srgbClr val="000000"/>
              </a:solidFill>
              <a:latin typeface="Calibri"/>
            </a:rPr>
          </a:br>
          <a:r>
            <a:rPr lang="pl-PL" sz="1050" b="0" i="1" u="none" strike="noStrike" baseline="0">
              <a:solidFill>
                <a:srgbClr val="000000"/>
              </a:solidFill>
              <a:latin typeface="Calibri"/>
            </a:rPr>
            <a:t> W ramach specjalizacji  ma przypisane 4 moduły z bloków specjalizacyjnych a lub b. Student musi zaliczyć w ciągu czterech semestrów cały blok a lub blok b.</a:t>
          </a:r>
        </a:p>
        <a:p>
          <a:pPr algn="l" rtl="0">
            <a:defRPr sz="1000"/>
          </a:pPr>
          <a:r>
            <a:rPr lang="pl-PL" sz="1050" b="0" i="1" u="none" strike="noStrike" baseline="0">
              <a:solidFill>
                <a:srgbClr val="000000"/>
              </a:solidFill>
              <a:latin typeface="Calibri"/>
            </a:rPr>
            <a:t>** moduły humanistyczne </a:t>
          </a:r>
        </a:p>
        <a:p>
          <a:pPr algn="l" rtl="0">
            <a:defRPr sz="1000"/>
          </a:pPr>
          <a:r>
            <a:rPr lang="pl-PL" sz="1050" b="0" i="1" u="none" strike="noStrike" baseline="0">
              <a:solidFill>
                <a:srgbClr val="000000"/>
              </a:solidFill>
              <a:latin typeface="+mn-lt"/>
            </a:rPr>
            <a:t>Język  obcy (do wyboru z następujących:  język angielski, niemiecki, rosyjski)</a:t>
          </a:r>
        </a:p>
        <a:p>
          <a:pPr algn="l" rtl="0">
            <a:defRPr sz="1000"/>
          </a:pPr>
          <a:endParaRPr lang="pl-PL" sz="1050" b="0" i="1" u="none" strike="noStrike" baseline="0">
            <a:solidFill>
              <a:srgbClr val="000000"/>
            </a:solidFill>
            <a:latin typeface="Calibri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100"/>
  <sheetViews>
    <sheetView view="pageBreakPreview" topLeftCell="A67" zoomScaleNormal="100" zoomScaleSheetLayoutView="100" workbookViewId="0">
      <selection activeCell="B3" sqref="B3:K4"/>
    </sheetView>
  </sheetViews>
  <sheetFormatPr defaultColWidth="9.140625" defaultRowHeight="12.75" x14ac:dyDescent="0.2"/>
  <cols>
    <col min="1" max="1" width="11.28515625" style="67" customWidth="1"/>
    <col min="2" max="2" width="56.7109375" style="68" customWidth="1"/>
    <col min="3" max="3" width="6" style="68" customWidth="1"/>
    <col min="4" max="4" width="6.140625" style="68" customWidth="1"/>
    <col min="5" max="5" width="6.7109375" style="68" customWidth="1"/>
    <col min="6" max="6" width="8.28515625" style="68" customWidth="1"/>
    <col min="7" max="7" width="6.28515625" style="68" bestFit="1" customWidth="1"/>
    <col min="8" max="8" width="6.7109375" style="68" bestFit="1" customWidth="1"/>
    <col min="9" max="9" width="5.28515625" style="68" bestFit="1" customWidth="1"/>
    <col min="10" max="10" width="6.7109375" style="68" bestFit="1" customWidth="1"/>
    <col min="11" max="11" width="6.140625" style="68" customWidth="1"/>
    <col min="12" max="16384" width="9.140625" style="68"/>
  </cols>
  <sheetData>
    <row r="2" spans="1:11" x14ac:dyDescent="0.2">
      <c r="A2" s="67" t="s">
        <v>63</v>
      </c>
      <c r="B2" s="124" t="s">
        <v>0</v>
      </c>
      <c r="C2" s="124"/>
      <c r="D2" s="124"/>
      <c r="E2" s="124"/>
      <c r="F2" s="124"/>
      <c r="G2" s="124"/>
      <c r="H2" s="124"/>
      <c r="I2" s="124"/>
      <c r="J2" s="124"/>
      <c r="K2" s="124"/>
    </row>
    <row r="3" spans="1:11" x14ac:dyDescent="0.2">
      <c r="B3" s="125" t="s">
        <v>154</v>
      </c>
      <c r="C3" s="124"/>
      <c r="D3" s="124"/>
      <c r="E3" s="124"/>
      <c r="F3" s="124"/>
      <c r="G3" s="124"/>
      <c r="H3" s="124"/>
      <c r="I3" s="124"/>
      <c r="J3" s="124"/>
      <c r="K3" s="124"/>
    </row>
    <row r="4" spans="1:11" x14ac:dyDescent="0.2">
      <c r="B4" s="124"/>
      <c r="C4" s="124"/>
      <c r="D4" s="124"/>
      <c r="E4" s="124"/>
      <c r="F4" s="124"/>
      <c r="G4" s="124"/>
      <c r="H4" s="124"/>
      <c r="I4" s="124"/>
      <c r="J4" s="124"/>
      <c r="K4" s="124"/>
    </row>
    <row r="5" spans="1:11" x14ac:dyDescent="0.2">
      <c r="B5" s="69"/>
    </row>
    <row r="6" spans="1:11" ht="103.5" x14ac:dyDescent="0.2">
      <c r="B6" s="70" t="s">
        <v>134</v>
      </c>
      <c r="C6" s="71" t="s">
        <v>1</v>
      </c>
      <c r="D6" s="72" t="s">
        <v>2</v>
      </c>
      <c r="E6" s="72" t="s">
        <v>3</v>
      </c>
      <c r="F6" s="72" t="s">
        <v>4</v>
      </c>
      <c r="G6" s="72" t="s">
        <v>5</v>
      </c>
      <c r="H6" s="72" t="s">
        <v>6</v>
      </c>
      <c r="I6" s="72" t="s">
        <v>7</v>
      </c>
      <c r="J6" s="72" t="s">
        <v>8</v>
      </c>
      <c r="K6" s="72" t="s">
        <v>9</v>
      </c>
    </row>
    <row r="7" spans="1:11" x14ac:dyDescent="0.2">
      <c r="B7" s="126" t="s">
        <v>10</v>
      </c>
      <c r="C7" s="126"/>
      <c r="D7" s="126"/>
      <c r="E7" s="126"/>
      <c r="F7" s="126"/>
      <c r="G7" s="126"/>
      <c r="H7" s="126"/>
      <c r="I7" s="126"/>
      <c r="J7" s="126"/>
      <c r="K7" s="126"/>
    </row>
    <row r="8" spans="1:11" x14ac:dyDescent="0.2">
      <c r="A8" s="67" t="s">
        <v>80</v>
      </c>
      <c r="B8" s="73" t="s">
        <v>113</v>
      </c>
      <c r="C8" s="74">
        <v>4</v>
      </c>
      <c r="D8" s="55" t="s">
        <v>13</v>
      </c>
      <c r="E8" s="55">
        <f>SUM(F8:I8)</f>
        <v>40</v>
      </c>
      <c r="F8" s="55">
        <v>15</v>
      </c>
      <c r="G8" s="55">
        <v>5</v>
      </c>
      <c r="H8" s="55">
        <v>15</v>
      </c>
      <c r="I8" s="55">
        <v>5</v>
      </c>
      <c r="J8" s="55">
        <f>ROUND(F8/15,1)</f>
        <v>1</v>
      </c>
      <c r="K8" s="55">
        <f>ROUND((G8+H8)/15,1)</f>
        <v>1.3</v>
      </c>
    </row>
    <row r="9" spans="1:11" x14ac:dyDescent="0.2">
      <c r="A9" s="67" t="s">
        <v>81</v>
      </c>
      <c r="B9" s="75" t="s">
        <v>12</v>
      </c>
      <c r="C9" s="76">
        <v>5</v>
      </c>
      <c r="D9" s="55" t="s">
        <v>11</v>
      </c>
      <c r="E9" s="55">
        <f t="shared" ref="E9:E17" si="0">SUM(F9:I9)</f>
        <v>50</v>
      </c>
      <c r="F9" s="55">
        <v>30</v>
      </c>
      <c r="G9" s="55">
        <v>20</v>
      </c>
      <c r="H9" s="55"/>
      <c r="I9" s="55"/>
      <c r="J9" s="55">
        <f t="shared" ref="J9:J17" si="1">ROUND(F9/15,1)</f>
        <v>2</v>
      </c>
      <c r="K9" s="55">
        <f t="shared" ref="K9:K17" si="2">ROUND((G9+H9)/15,1)</f>
        <v>1.3</v>
      </c>
    </row>
    <row r="10" spans="1:11" x14ac:dyDescent="0.2">
      <c r="A10" s="67" t="s">
        <v>82</v>
      </c>
      <c r="B10" s="75" t="s">
        <v>69</v>
      </c>
      <c r="C10" s="76">
        <v>3</v>
      </c>
      <c r="D10" s="55" t="s">
        <v>13</v>
      </c>
      <c r="E10" s="55">
        <f t="shared" si="0"/>
        <v>30</v>
      </c>
      <c r="F10" s="55">
        <v>15</v>
      </c>
      <c r="G10" s="55">
        <v>15</v>
      </c>
      <c r="H10" s="55"/>
      <c r="I10" s="55"/>
      <c r="J10" s="55">
        <f t="shared" si="1"/>
        <v>1</v>
      </c>
      <c r="K10" s="55">
        <f t="shared" si="2"/>
        <v>1</v>
      </c>
    </row>
    <row r="11" spans="1:11" x14ac:dyDescent="0.2">
      <c r="A11" s="67" t="s">
        <v>83</v>
      </c>
      <c r="B11" s="77" t="s">
        <v>73</v>
      </c>
      <c r="C11" s="55">
        <v>3</v>
      </c>
      <c r="D11" s="55" t="s">
        <v>11</v>
      </c>
      <c r="E11" s="55">
        <f t="shared" si="0"/>
        <v>35</v>
      </c>
      <c r="F11" s="55">
        <v>15</v>
      </c>
      <c r="G11" s="55">
        <v>20</v>
      </c>
      <c r="H11" s="55"/>
      <c r="I11" s="55"/>
      <c r="J11" s="55">
        <f t="shared" si="1"/>
        <v>1</v>
      </c>
      <c r="K11" s="55">
        <f t="shared" si="2"/>
        <v>1.3</v>
      </c>
    </row>
    <row r="12" spans="1:11" x14ac:dyDescent="0.2">
      <c r="A12" s="67" t="s">
        <v>84</v>
      </c>
      <c r="B12" s="75" t="s">
        <v>70</v>
      </c>
      <c r="C12" s="55">
        <v>3</v>
      </c>
      <c r="D12" s="55" t="s">
        <v>13</v>
      </c>
      <c r="E12" s="55">
        <f t="shared" si="0"/>
        <v>30</v>
      </c>
      <c r="F12" s="55">
        <v>15</v>
      </c>
      <c r="G12" s="55">
        <v>15</v>
      </c>
      <c r="H12" s="55"/>
      <c r="I12" s="55"/>
      <c r="J12" s="55">
        <f t="shared" si="1"/>
        <v>1</v>
      </c>
      <c r="K12" s="55">
        <f t="shared" si="2"/>
        <v>1</v>
      </c>
    </row>
    <row r="13" spans="1:11" x14ac:dyDescent="0.2">
      <c r="A13" s="67" t="s">
        <v>85</v>
      </c>
      <c r="B13" s="75" t="s">
        <v>14</v>
      </c>
      <c r="C13" s="76">
        <v>0</v>
      </c>
      <c r="D13" s="55" t="s">
        <v>13</v>
      </c>
      <c r="E13" s="55">
        <f t="shared" si="0"/>
        <v>15</v>
      </c>
      <c r="F13" s="55"/>
      <c r="G13" s="55">
        <v>15</v>
      </c>
      <c r="H13" s="55"/>
      <c r="I13" s="55"/>
      <c r="J13" s="55">
        <f t="shared" si="1"/>
        <v>0</v>
      </c>
      <c r="K13" s="55">
        <f t="shared" si="2"/>
        <v>1</v>
      </c>
    </row>
    <row r="14" spans="1:11" x14ac:dyDescent="0.2">
      <c r="A14" s="67" t="s">
        <v>86</v>
      </c>
      <c r="B14" s="75" t="s">
        <v>148</v>
      </c>
      <c r="C14" s="76">
        <v>2</v>
      </c>
      <c r="D14" s="55" t="s">
        <v>13</v>
      </c>
      <c r="E14" s="55">
        <f t="shared" si="0"/>
        <v>30</v>
      </c>
      <c r="F14" s="55"/>
      <c r="G14" s="55"/>
      <c r="H14" s="55">
        <v>30</v>
      </c>
      <c r="I14" s="55"/>
      <c r="J14" s="55">
        <f t="shared" si="1"/>
        <v>0</v>
      </c>
      <c r="K14" s="55">
        <f t="shared" si="2"/>
        <v>2</v>
      </c>
    </row>
    <row r="15" spans="1:11" x14ac:dyDescent="0.2">
      <c r="A15" s="67" t="s">
        <v>87</v>
      </c>
      <c r="B15" s="75" t="s">
        <v>53</v>
      </c>
      <c r="C15" s="74">
        <v>4</v>
      </c>
      <c r="D15" s="55" t="s">
        <v>11</v>
      </c>
      <c r="E15" s="55">
        <f t="shared" si="0"/>
        <v>40</v>
      </c>
      <c r="F15" s="55">
        <v>15</v>
      </c>
      <c r="G15" s="55">
        <v>25</v>
      </c>
      <c r="H15" s="55"/>
      <c r="I15" s="55"/>
      <c r="J15" s="55">
        <f t="shared" si="1"/>
        <v>1</v>
      </c>
      <c r="K15" s="55">
        <f t="shared" si="2"/>
        <v>1.7</v>
      </c>
    </row>
    <row r="16" spans="1:11" x14ac:dyDescent="0.2">
      <c r="A16" s="67" t="s">
        <v>88</v>
      </c>
      <c r="B16" s="75" t="s">
        <v>135</v>
      </c>
      <c r="C16" s="74">
        <v>3</v>
      </c>
      <c r="D16" s="55" t="s">
        <v>13</v>
      </c>
      <c r="E16" s="55">
        <f t="shared" si="0"/>
        <v>30</v>
      </c>
      <c r="F16" s="55">
        <v>15</v>
      </c>
      <c r="G16" s="55">
        <v>15</v>
      </c>
      <c r="H16" s="55"/>
      <c r="I16" s="55"/>
      <c r="J16" s="55">
        <f t="shared" si="1"/>
        <v>1</v>
      </c>
      <c r="K16" s="55">
        <f t="shared" si="2"/>
        <v>1</v>
      </c>
    </row>
    <row r="17" spans="1:11" x14ac:dyDescent="0.2">
      <c r="A17" s="67" t="s">
        <v>89</v>
      </c>
      <c r="B17" s="75" t="s">
        <v>136</v>
      </c>
      <c r="C17" s="74">
        <v>3</v>
      </c>
      <c r="D17" s="55" t="s">
        <v>13</v>
      </c>
      <c r="E17" s="55">
        <f t="shared" si="0"/>
        <v>30</v>
      </c>
      <c r="F17" s="55">
        <v>15</v>
      </c>
      <c r="G17" s="55">
        <v>15</v>
      </c>
      <c r="H17" s="55"/>
      <c r="I17" s="55"/>
      <c r="J17" s="55">
        <f t="shared" si="1"/>
        <v>1</v>
      </c>
      <c r="K17" s="55">
        <f t="shared" si="2"/>
        <v>1</v>
      </c>
    </row>
    <row r="18" spans="1:11" x14ac:dyDescent="0.2">
      <c r="B18" s="78" t="s">
        <v>15</v>
      </c>
      <c r="C18" s="79">
        <f>SUM(C8:C17)</f>
        <v>30</v>
      </c>
      <c r="D18" s="79">
        <v>3</v>
      </c>
      <c r="E18" s="79">
        <f t="shared" ref="E18:K18" si="3">SUM(E8:E17)</f>
        <v>330</v>
      </c>
      <c r="F18" s="79">
        <f t="shared" si="3"/>
        <v>135</v>
      </c>
      <c r="G18" s="79">
        <f t="shared" si="3"/>
        <v>145</v>
      </c>
      <c r="H18" s="79">
        <f t="shared" si="3"/>
        <v>45</v>
      </c>
      <c r="I18" s="79">
        <f t="shared" si="3"/>
        <v>5</v>
      </c>
      <c r="J18" s="80">
        <f t="shared" si="3"/>
        <v>9</v>
      </c>
      <c r="K18" s="80">
        <f t="shared" si="3"/>
        <v>12.6</v>
      </c>
    </row>
    <row r="19" spans="1:11" x14ac:dyDescent="0.2">
      <c r="B19" s="127" t="s">
        <v>16</v>
      </c>
      <c r="C19" s="127"/>
      <c r="D19" s="127"/>
      <c r="E19" s="127"/>
      <c r="F19" s="127"/>
      <c r="G19" s="127"/>
      <c r="H19" s="127"/>
      <c r="I19" s="127"/>
      <c r="J19" s="127"/>
      <c r="K19" s="127"/>
    </row>
    <row r="20" spans="1:11" x14ac:dyDescent="0.2">
      <c r="A20" s="67" t="s">
        <v>90</v>
      </c>
      <c r="B20" s="75" t="s">
        <v>66</v>
      </c>
      <c r="C20" s="74">
        <v>3</v>
      </c>
      <c r="D20" s="55" t="s">
        <v>11</v>
      </c>
      <c r="E20" s="76">
        <f>SUM(F20:I20)</f>
        <v>35</v>
      </c>
      <c r="F20" s="55">
        <v>15</v>
      </c>
      <c r="G20" s="55">
        <v>15</v>
      </c>
      <c r="H20" s="55"/>
      <c r="I20" s="55">
        <v>5</v>
      </c>
      <c r="J20" s="55">
        <f>ROUND(F20/15,1)</f>
        <v>1</v>
      </c>
      <c r="K20" s="55">
        <f>ROUND((G20+H20)/15,1)</f>
        <v>1</v>
      </c>
    </row>
    <row r="21" spans="1:11" x14ac:dyDescent="0.2">
      <c r="A21" s="67" t="s">
        <v>91</v>
      </c>
      <c r="B21" s="75" t="s">
        <v>75</v>
      </c>
      <c r="C21" s="76">
        <v>1</v>
      </c>
      <c r="D21" s="55" t="s">
        <v>13</v>
      </c>
      <c r="E21" s="76">
        <f t="shared" ref="E21:E31" si="4">SUM(F21:I21)</f>
        <v>15</v>
      </c>
      <c r="F21" s="55"/>
      <c r="G21" s="55"/>
      <c r="H21" s="55">
        <v>15</v>
      </c>
      <c r="I21" s="55"/>
      <c r="J21" s="55">
        <f t="shared" ref="J21:J31" si="5">ROUND(F21/15,1)</f>
        <v>0</v>
      </c>
      <c r="K21" s="55">
        <f t="shared" ref="K21:K31" si="6">ROUND((G21+H21)/15,1)</f>
        <v>1</v>
      </c>
    </row>
    <row r="22" spans="1:11" x14ac:dyDescent="0.2">
      <c r="A22" s="67" t="s">
        <v>92</v>
      </c>
      <c r="B22" s="75" t="s">
        <v>67</v>
      </c>
      <c r="C22" s="76">
        <v>2</v>
      </c>
      <c r="D22" s="55" t="s">
        <v>13</v>
      </c>
      <c r="E22" s="76">
        <f t="shared" si="4"/>
        <v>30</v>
      </c>
      <c r="F22" s="55"/>
      <c r="G22" s="55">
        <v>30</v>
      </c>
      <c r="H22" s="55"/>
      <c r="I22" s="55"/>
      <c r="J22" s="55">
        <f t="shared" si="5"/>
        <v>0</v>
      </c>
      <c r="K22" s="55">
        <f t="shared" si="6"/>
        <v>2</v>
      </c>
    </row>
    <row r="23" spans="1:11" x14ac:dyDescent="0.2">
      <c r="A23" s="67" t="s">
        <v>93</v>
      </c>
      <c r="B23" s="73" t="s">
        <v>43</v>
      </c>
      <c r="C23" s="55">
        <v>2</v>
      </c>
      <c r="D23" s="55" t="s">
        <v>11</v>
      </c>
      <c r="E23" s="76">
        <f t="shared" si="4"/>
        <v>30</v>
      </c>
      <c r="F23" s="55">
        <v>15</v>
      </c>
      <c r="G23" s="55">
        <v>10</v>
      </c>
      <c r="H23" s="55"/>
      <c r="I23" s="55">
        <v>5</v>
      </c>
      <c r="J23" s="55">
        <f t="shared" si="5"/>
        <v>1</v>
      </c>
      <c r="K23" s="55">
        <f t="shared" si="6"/>
        <v>0.7</v>
      </c>
    </row>
    <row r="24" spans="1:11" x14ac:dyDescent="0.2">
      <c r="A24" s="67" t="s">
        <v>94</v>
      </c>
      <c r="B24" s="73" t="s">
        <v>71</v>
      </c>
      <c r="C24" s="76">
        <v>2</v>
      </c>
      <c r="D24" s="55" t="s">
        <v>11</v>
      </c>
      <c r="E24" s="76">
        <f t="shared" si="4"/>
        <v>30</v>
      </c>
      <c r="F24" s="55">
        <v>15</v>
      </c>
      <c r="H24" s="55">
        <v>15</v>
      </c>
      <c r="I24" s="55"/>
      <c r="J24" s="55">
        <f t="shared" si="5"/>
        <v>1</v>
      </c>
      <c r="K24" s="55">
        <f t="shared" si="6"/>
        <v>1</v>
      </c>
    </row>
    <row r="25" spans="1:11" x14ac:dyDescent="0.2">
      <c r="A25" s="67" t="s">
        <v>95</v>
      </c>
      <c r="B25" s="75" t="s">
        <v>14</v>
      </c>
      <c r="C25" s="76">
        <v>0</v>
      </c>
      <c r="D25" s="55" t="s">
        <v>13</v>
      </c>
      <c r="E25" s="76">
        <f t="shared" si="4"/>
        <v>15</v>
      </c>
      <c r="F25" s="55"/>
      <c r="G25" s="55">
        <v>15</v>
      </c>
      <c r="H25" s="55"/>
      <c r="I25" s="55"/>
      <c r="J25" s="55">
        <f t="shared" si="5"/>
        <v>0</v>
      </c>
      <c r="K25" s="55">
        <f t="shared" si="6"/>
        <v>1</v>
      </c>
    </row>
    <row r="26" spans="1:11" x14ac:dyDescent="0.2">
      <c r="A26" s="67" t="s">
        <v>96</v>
      </c>
      <c r="B26" s="75" t="s">
        <v>45</v>
      </c>
      <c r="C26" s="81">
        <v>2</v>
      </c>
      <c r="D26" s="55" t="s">
        <v>13</v>
      </c>
      <c r="E26" s="76">
        <f t="shared" si="4"/>
        <v>30</v>
      </c>
      <c r="F26" s="55">
        <v>15</v>
      </c>
      <c r="G26" s="55">
        <v>10</v>
      </c>
      <c r="H26" s="55"/>
      <c r="I26" s="55">
        <v>5</v>
      </c>
      <c r="J26" s="55">
        <f t="shared" si="5"/>
        <v>1</v>
      </c>
      <c r="K26" s="55">
        <f t="shared" si="6"/>
        <v>0.7</v>
      </c>
    </row>
    <row r="27" spans="1:11" x14ac:dyDescent="0.2">
      <c r="A27" s="67" t="s">
        <v>97</v>
      </c>
      <c r="B27" s="75" t="s">
        <v>151</v>
      </c>
      <c r="C27" s="76">
        <v>1</v>
      </c>
      <c r="D27" s="55" t="s">
        <v>13</v>
      </c>
      <c r="E27" s="76">
        <f t="shared" si="4"/>
        <v>15</v>
      </c>
      <c r="F27" s="55"/>
      <c r="G27" s="55"/>
      <c r="H27" s="55">
        <v>15</v>
      </c>
      <c r="I27" s="55"/>
      <c r="J27" s="55">
        <f t="shared" si="5"/>
        <v>0</v>
      </c>
      <c r="K27" s="55">
        <f t="shared" si="6"/>
        <v>1</v>
      </c>
    </row>
    <row r="28" spans="1:11" x14ac:dyDescent="0.2">
      <c r="A28" s="67" t="s">
        <v>98</v>
      </c>
      <c r="B28" s="75" t="s">
        <v>152</v>
      </c>
      <c r="C28" s="76">
        <v>1</v>
      </c>
      <c r="D28" s="55" t="s">
        <v>13</v>
      </c>
      <c r="E28" s="76">
        <f t="shared" si="4"/>
        <v>15</v>
      </c>
      <c r="F28" s="55"/>
      <c r="G28" s="55"/>
      <c r="H28" s="55">
        <v>15</v>
      </c>
      <c r="I28" s="55"/>
      <c r="J28" s="55">
        <f t="shared" si="5"/>
        <v>0</v>
      </c>
      <c r="K28" s="55">
        <f t="shared" si="6"/>
        <v>1</v>
      </c>
    </row>
    <row r="29" spans="1:11" x14ac:dyDescent="0.2">
      <c r="A29" s="67" t="s">
        <v>99</v>
      </c>
      <c r="B29" s="75" t="s">
        <v>55</v>
      </c>
      <c r="C29" s="74">
        <v>4</v>
      </c>
      <c r="D29" s="55" t="s">
        <v>11</v>
      </c>
      <c r="E29" s="76">
        <f t="shared" si="4"/>
        <v>40</v>
      </c>
      <c r="F29" s="55">
        <v>15</v>
      </c>
      <c r="G29" s="55">
        <v>15</v>
      </c>
      <c r="H29" s="55">
        <v>10</v>
      </c>
      <c r="I29" s="55"/>
      <c r="J29" s="55">
        <f t="shared" si="5"/>
        <v>1</v>
      </c>
      <c r="K29" s="55">
        <f t="shared" si="6"/>
        <v>1.7</v>
      </c>
    </row>
    <row r="30" spans="1:11" x14ac:dyDescent="0.2">
      <c r="A30" s="67" t="s">
        <v>100</v>
      </c>
      <c r="B30" s="75" t="s">
        <v>137</v>
      </c>
      <c r="C30" s="74">
        <v>3</v>
      </c>
      <c r="D30" s="55" t="s">
        <v>13</v>
      </c>
      <c r="E30" s="76">
        <f t="shared" si="4"/>
        <v>30</v>
      </c>
      <c r="F30" s="55">
        <v>15</v>
      </c>
      <c r="H30" s="55">
        <v>15</v>
      </c>
      <c r="I30" s="55"/>
      <c r="J30" s="55">
        <f t="shared" si="5"/>
        <v>1</v>
      </c>
      <c r="K30" s="55">
        <v>1</v>
      </c>
    </row>
    <row r="31" spans="1:11" x14ac:dyDescent="0.2">
      <c r="A31" s="67" t="s">
        <v>101</v>
      </c>
      <c r="B31" s="75" t="s">
        <v>138</v>
      </c>
      <c r="C31" s="74">
        <v>3</v>
      </c>
      <c r="D31" s="55" t="s">
        <v>13</v>
      </c>
      <c r="E31" s="76">
        <f t="shared" si="4"/>
        <v>30</v>
      </c>
      <c r="F31" s="55">
        <v>15</v>
      </c>
      <c r="G31" s="55">
        <v>15</v>
      </c>
      <c r="H31" s="55"/>
      <c r="I31" s="55"/>
      <c r="J31" s="55">
        <f t="shared" si="5"/>
        <v>1</v>
      </c>
      <c r="K31" s="55">
        <f t="shared" si="6"/>
        <v>1</v>
      </c>
    </row>
    <row r="32" spans="1:11" x14ac:dyDescent="0.2">
      <c r="A32" s="67" t="s">
        <v>102</v>
      </c>
      <c r="B32" s="82" t="s">
        <v>115</v>
      </c>
      <c r="C32" s="55">
        <v>6</v>
      </c>
      <c r="D32" s="55" t="s">
        <v>11</v>
      </c>
      <c r="E32" s="76"/>
      <c r="F32" s="55"/>
      <c r="G32" s="55"/>
      <c r="H32" s="55"/>
      <c r="I32" s="55"/>
      <c r="J32" s="55"/>
      <c r="K32" s="55"/>
    </row>
    <row r="33" spans="1:11" x14ac:dyDescent="0.2">
      <c r="B33" s="83" t="s">
        <v>15</v>
      </c>
      <c r="C33" s="84">
        <f>SUM(C20:C32)</f>
        <v>30</v>
      </c>
      <c r="D33" s="84">
        <v>5</v>
      </c>
      <c r="E33" s="84">
        <f>SUM(E20:E32)</f>
        <v>315</v>
      </c>
      <c r="F33" s="84">
        <f t="shared" ref="F33:I33" si="7">SUM(F20:F32)</f>
        <v>105</v>
      </c>
      <c r="G33" s="84">
        <f t="shared" si="7"/>
        <v>110</v>
      </c>
      <c r="H33" s="84">
        <f t="shared" si="7"/>
        <v>85</v>
      </c>
      <c r="I33" s="84">
        <f t="shared" si="7"/>
        <v>15</v>
      </c>
      <c r="J33" s="85">
        <f t="shared" ref="J33:K33" si="8">SUM(J20:J32)</f>
        <v>7</v>
      </c>
      <c r="K33" s="85">
        <f t="shared" si="8"/>
        <v>13.1</v>
      </c>
    </row>
    <row r="34" spans="1:11" x14ac:dyDescent="0.2">
      <c r="B34" s="126" t="s">
        <v>18</v>
      </c>
      <c r="C34" s="126"/>
      <c r="D34" s="126"/>
      <c r="E34" s="126"/>
      <c r="F34" s="126"/>
      <c r="G34" s="126"/>
      <c r="H34" s="126"/>
      <c r="I34" s="126"/>
      <c r="J34" s="126"/>
      <c r="K34" s="126"/>
    </row>
    <row r="35" spans="1:11" x14ac:dyDescent="0.2">
      <c r="A35" s="67" t="s">
        <v>103</v>
      </c>
      <c r="B35" s="73" t="s">
        <v>17</v>
      </c>
      <c r="C35" s="76">
        <v>3</v>
      </c>
      <c r="D35" s="55" t="s">
        <v>13</v>
      </c>
      <c r="E35" s="55">
        <f>SUM(F35:I35)</f>
        <v>30</v>
      </c>
      <c r="F35" s="55">
        <v>10</v>
      </c>
      <c r="H35" s="55">
        <v>20</v>
      </c>
      <c r="I35" s="55"/>
      <c r="J35" s="55">
        <f>ROUND(F35/15,1)</f>
        <v>0.7</v>
      </c>
      <c r="K35" s="55">
        <f>ROUND((G35+H35)/15,1)</f>
        <v>1.3</v>
      </c>
    </row>
    <row r="36" spans="1:11" x14ac:dyDescent="0.2">
      <c r="A36" s="67" t="s">
        <v>104</v>
      </c>
      <c r="B36" s="75" t="s">
        <v>46</v>
      </c>
      <c r="C36" s="55">
        <v>4</v>
      </c>
      <c r="D36" s="55" t="s">
        <v>11</v>
      </c>
      <c r="E36" s="55">
        <f t="shared" ref="E36:E44" si="9">SUM(F36:I36)</f>
        <v>45</v>
      </c>
      <c r="F36" s="55"/>
      <c r="G36" s="55">
        <v>15</v>
      </c>
      <c r="H36" s="55">
        <v>30</v>
      </c>
      <c r="I36" s="55"/>
      <c r="J36" s="55">
        <f t="shared" ref="J36:J44" si="10">ROUND(F36/15,1)</f>
        <v>0</v>
      </c>
      <c r="K36" s="55">
        <f t="shared" ref="K36:K43" si="11">ROUND((G36+H36)/15,1)</f>
        <v>3</v>
      </c>
    </row>
    <row r="37" spans="1:11" ht="15" customHeight="1" x14ac:dyDescent="0.2">
      <c r="A37" s="67" t="s">
        <v>105</v>
      </c>
      <c r="B37" s="58" t="s">
        <v>146</v>
      </c>
      <c r="C37" s="81">
        <v>4</v>
      </c>
      <c r="D37" s="55" t="s">
        <v>11</v>
      </c>
      <c r="E37" s="55">
        <f t="shared" si="9"/>
        <v>45</v>
      </c>
      <c r="F37" s="55"/>
      <c r="G37" s="55"/>
      <c r="H37" s="55">
        <v>45</v>
      </c>
      <c r="I37" s="86"/>
      <c r="J37" s="55">
        <f t="shared" si="10"/>
        <v>0</v>
      </c>
      <c r="K37" s="55">
        <f t="shared" si="11"/>
        <v>3</v>
      </c>
    </row>
    <row r="38" spans="1:11" ht="15" customHeight="1" x14ac:dyDescent="0.2">
      <c r="A38" s="67" t="s">
        <v>106</v>
      </c>
      <c r="B38" s="75" t="s">
        <v>144</v>
      </c>
      <c r="C38" s="76">
        <v>4</v>
      </c>
      <c r="D38" s="55" t="s">
        <v>11</v>
      </c>
      <c r="E38" s="55">
        <f>SUM(F38:I38)</f>
        <v>45</v>
      </c>
      <c r="F38" s="55">
        <v>15</v>
      </c>
      <c r="G38" s="55">
        <v>10</v>
      </c>
      <c r="H38" s="55">
        <v>15</v>
      </c>
      <c r="I38" s="55">
        <v>5</v>
      </c>
      <c r="J38" s="55">
        <v>1</v>
      </c>
      <c r="K38" s="55">
        <v>2</v>
      </c>
    </row>
    <row r="39" spans="1:11" ht="15" customHeight="1" x14ac:dyDescent="0.2">
      <c r="A39" s="67" t="s">
        <v>107</v>
      </c>
      <c r="B39" s="75" t="s">
        <v>68</v>
      </c>
      <c r="C39" s="76">
        <v>1</v>
      </c>
      <c r="D39" s="55" t="s">
        <v>13</v>
      </c>
      <c r="E39" s="55">
        <f t="shared" si="9"/>
        <v>15</v>
      </c>
      <c r="F39" s="55">
        <v>15</v>
      </c>
      <c r="G39" s="55"/>
      <c r="H39" s="55"/>
      <c r="I39" s="55"/>
      <c r="J39" s="55">
        <f t="shared" si="10"/>
        <v>1</v>
      </c>
      <c r="K39" s="55">
        <f t="shared" si="11"/>
        <v>0</v>
      </c>
    </row>
    <row r="40" spans="1:11" ht="15" customHeight="1" x14ac:dyDescent="0.2">
      <c r="A40" s="67" t="s">
        <v>108</v>
      </c>
      <c r="B40" s="73" t="s">
        <v>23</v>
      </c>
      <c r="C40" s="76">
        <v>3</v>
      </c>
      <c r="D40" s="55" t="s">
        <v>13</v>
      </c>
      <c r="E40" s="55">
        <f t="shared" si="9"/>
        <v>30</v>
      </c>
      <c r="F40" s="55">
        <v>15</v>
      </c>
      <c r="G40" s="55">
        <v>5</v>
      </c>
      <c r="H40" s="55">
        <v>5</v>
      </c>
      <c r="I40" s="55">
        <v>5</v>
      </c>
      <c r="J40" s="55">
        <f t="shared" si="10"/>
        <v>1</v>
      </c>
      <c r="K40" s="55">
        <f t="shared" si="11"/>
        <v>0.7</v>
      </c>
    </row>
    <row r="41" spans="1:11" x14ac:dyDescent="0.2">
      <c r="A41" s="67" t="s">
        <v>109</v>
      </c>
      <c r="B41" s="75" t="s">
        <v>150</v>
      </c>
      <c r="C41" s="87">
        <v>2</v>
      </c>
      <c r="D41" s="55" t="s">
        <v>13</v>
      </c>
      <c r="E41" s="55">
        <f t="shared" si="9"/>
        <v>30</v>
      </c>
      <c r="F41" s="55"/>
      <c r="G41" s="55"/>
      <c r="H41" s="55">
        <v>30</v>
      </c>
      <c r="I41" s="55"/>
      <c r="J41" s="55">
        <f t="shared" si="10"/>
        <v>0</v>
      </c>
      <c r="K41" s="55">
        <f t="shared" si="11"/>
        <v>2</v>
      </c>
    </row>
    <row r="42" spans="1:11" ht="14.25" customHeight="1" x14ac:dyDescent="0.2">
      <c r="A42" s="67" t="s">
        <v>110</v>
      </c>
      <c r="B42" s="73" t="s">
        <v>78</v>
      </c>
      <c r="C42" s="87">
        <v>1</v>
      </c>
      <c r="D42" s="55" t="s">
        <v>13</v>
      </c>
      <c r="E42" s="55">
        <f t="shared" si="9"/>
        <v>15</v>
      </c>
      <c r="F42" s="55" t="s">
        <v>19</v>
      </c>
      <c r="G42" s="55"/>
      <c r="H42" s="55">
        <v>15</v>
      </c>
      <c r="I42" s="55"/>
      <c r="J42" s="55">
        <v>0</v>
      </c>
      <c r="K42" s="55">
        <f t="shared" si="11"/>
        <v>1</v>
      </c>
    </row>
    <row r="43" spans="1:11" x14ac:dyDescent="0.2">
      <c r="A43" s="67" t="s">
        <v>111</v>
      </c>
      <c r="B43" s="75" t="s">
        <v>56</v>
      </c>
      <c r="C43" s="88">
        <v>4</v>
      </c>
      <c r="D43" s="55" t="s">
        <v>11</v>
      </c>
      <c r="E43" s="55">
        <f t="shared" si="9"/>
        <v>45</v>
      </c>
      <c r="F43" s="55">
        <v>15</v>
      </c>
      <c r="G43" s="55">
        <v>15</v>
      </c>
      <c r="H43" s="55">
        <v>15</v>
      </c>
      <c r="I43" s="55"/>
      <c r="J43" s="55">
        <f t="shared" si="10"/>
        <v>1</v>
      </c>
      <c r="K43" s="55">
        <f t="shared" si="11"/>
        <v>2</v>
      </c>
    </row>
    <row r="44" spans="1:11" x14ac:dyDescent="0.2">
      <c r="A44" s="67" t="s">
        <v>112</v>
      </c>
      <c r="B44" s="75" t="s">
        <v>139</v>
      </c>
      <c r="C44" s="89">
        <v>4</v>
      </c>
      <c r="D44" s="55" t="s">
        <v>11</v>
      </c>
      <c r="E44" s="55">
        <f t="shared" si="9"/>
        <v>40</v>
      </c>
      <c r="F44" s="55">
        <v>20</v>
      </c>
      <c r="G44" s="55">
        <v>15</v>
      </c>
      <c r="H44" s="55"/>
      <c r="I44" s="55">
        <v>5</v>
      </c>
      <c r="J44" s="55">
        <f t="shared" si="10"/>
        <v>1.3</v>
      </c>
      <c r="K44" s="55">
        <f>ROUND((G44+H44)/15,1)</f>
        <v>1</v>
      </c>
    </row>
    <row r="45" spans="1:11" x14ac:dyDescent="0.2">
      <c r="B45" s="83" t="s">
        <v>15</v>
      </c>
      <c r="C45" s="84">
        <f>SUM(C35:C44)</f>
        <v>30</v>
      </c>
      <c r="D45" s="84">
        <v>5</v>
      </c>
      <c r="E45" s="84">
        <f>SUM(E35:E44)</f>
        <v>340</v>
      </c>
      <c r="F45" s="84">
        <f t="shared" ref="F45:I45" si="12">SUM(F35:F44)</f>
        <v>90</v>
      </c>
      <c r="G45" s="84">
        <f t="shared" si="12"/>
        <v>60</v>
      </c>
      <c r="H45" s="84">
        <f t="shared" si="12"/>
        <v>175</v>
      </c>
      <c r="I45" s="84">
        <f t="shared" si="12"/>
        <v>15</v>
      </c>
      <c r="J45" s="85">
        <f t="shared" ref="J45:K45" si="13">SUM(J35:J44)</f>
        <v>6</v>
      </c>
      <c r="K45" s="90">
        <f t="shared" si="13"/>
        <v>16</v>
      </c>
    </row>
    <row r="46" spans="1:11" x14ac:dyDescent="0.2">
      <c r="B46" s="121" t="s">
        <v>20</v>
      </c>
      <c r="C46" s="122"/>
      <c r="D46" s="122"/>
      <c r="E46" s="122"/>
      <c r="F46" s="122"/>
      <c r="G46" s="122"/>
      <c r="H46" s="122"/>
      <c r="I46" s="122"/>
      <c r="J46" s="122"/>
      <c r="K46" s="123"/>
    </row>
    <row r="47" spans="1:11" x14ac:dyDescent="0.2">
      <c r="A47" s="67" t="s">
        <v>117</v>
      </c>
      <c r="B47" s="82" t="s">
        <v>65</v>
      </c>
      <c r="C47" s="55">
        <v>1</v>
      </c>
      <c r="D47" s="55" t="s">
        <v>13</v>
      </c>
      <c r="E47" s="55">
        <f>SUM(F47:I47)</f>
        <v>15</v>
      </c>
      <c r="F47" s="55"/>
      <c r="G47" s="55"/>
      <c r="H47" s="55">
        <v>15</v>
      </c>
      <c r="I47" s="55"/>
      <c r="J47" s="55">
        <f>ROUND(F47/15,1)</f>
        <v>0</v>
      </c>
      <c r="K47" s="55">
        <f>ROUND((G47+H47)/15,1)</f>
        <v>1</v>
      </c>
    </row>
    <row r="48" spans="1:11" x14ac:dyDescent="0.2">
      <c r="A48" s="67" t="s">
        <v>118</v>
      </c>
      <c r="B48" s="75" t="s">
        <v>44</v>
      </c>
      <c r="C48" s="87">
        <v>4</v>
      </c>
      <c r="D48" s="55" t="s">
        <v>11</v>
      </c>
      <c r="E48" s="55">
        <f>SUM(F48:I48)</f>
        <v>40</v>
      </c>
      <c r="F48" s="55">
        <v>15</v>
      </c>
      <c r="G48" s="55">
        <v>20</v>
      </c>
      <c r="H48" s="55"/>
      <c r="I48" s="55">
        <v>5</v>
      </c>
      <c r="J48" s="55">
        <f t="shared" ref="J48:J51" si="14">ROUND(F48/15,1)</f>
        <v>1</v>
      </c>
      <c r="K48" s="55">
        <f t="shared" ref="K48:K51" si="15">ROUND((G48+H48)/15,1)</f>
        <v>1.3</v>
      </c>
    </row>
    <row r="49" spans="1:11" x14ac:dyDescent="0.2">
      <c r="A49" s="67" t="s">
        <v>119</v>
      </c>
      <c r="B49" s="73" t="s">
        <v>79</v>
      </c>
      <c r="C49" s="91">
        <v>2</v>
      </c>
      <c r="D49" s="91" t="s">
        <v>13</v>
      </c>
      <c r="E49" s="55">
        <f>SUM(F49:I49)</f>
        <v>30</v>
      </c>
      <c r="F49" s="55"/>
      <c r="G49" s="55"/>
      <c r="H49" s="55">
        <v>30</v>
      </c>
      <c r="I49" s="55" t="s">
        <v>19</v>
      </c>
      <c r="J49" s="55">
        <f t="shared" si="14"/>
        <v>0</v>
      </c>
      <c r="K49" s="55">
        <f t="shared" si="15"/>
        <v>2</v>
      </c>
    </row>
    <row r="50" spans="1:11" x14ac:dyDescent="0.2">
      <c r="A50" s="67" t="s">
        <v>120</v>
      </c>
      <c r="B50" s="75" t="s">
        <v>57</v>
      </c>
      <c r="C50" s="91">
        <v>4</v>
      </c>
      <c r="D50" s="91" t="s">
        <v>11</v>
      </c>
      <c r="E50" s="55">
        <f>SUM(F50:I50)</f>
        <v>40</v>
      </c>
      <c r="F50" s="55">
        <v>15</v>
      </c>
      <c r="G50" s="55">
        <v>25</v>
      </c>
      <c r="H50" s="55"/>
      <c r="I50" s="55"/>
      <c r="J50" s="55">
        <f t="shared" si="14"/>
        <v>1</v>
      </c>
      <c r="K50" s="55">
        <f t="shared" si="15"/>
        <v>1.7</v>
      </c>
    </row>
    <row r="51" spans="1:11" x14ac:dyDescent="0.2">
      <c r="A51" s="67" t="s">
        <v>121</v>
      </c>
      <c r="B51" s="75" t="s">
        <v>140</v>
      </c>
      <c r="C51" s="91">
        <v>4</v>
      </c>
      <c r="D51" s="91" t="s">
        <v>13</v>
      </c>
      <c r="E51" s="55">
        <f>SUM(F51:I51)</f>
        <v>40</v>
      </c>
      <c r="F51" s="55">
        <v>15</v>
      </c>
      <c r="G51" s="55">
        <v>20</v>
      </c>
      <c r="H51" s="55"/>
      <c r="I51" s="55">
        <v>5</v>
      </c>
      <c r="J51" s="55">
        <f t="shared" si="14"/>
        <v>1</v>
      </c>
      <c r="K51" s="55">
        <f t="shared" si="15"/>
        <v>1.3</v>
      </c>
    </row>
    <row r="52" spans="1:11" x14ac:dyDescent="0.2">
      <c r="A52" s="67" t="s">
        <v>122</v>
      </c>
      <c r="B52" s="75" t="s">
        <v>153</v>
      </c>
      <c r="C52" s="55">
        <v>15</v>
      </c>
      <c r="D52" s="55" t="s">
        <v>11</v>
      </c>
      <c r="E52" s="55"/>
      <c r="F52" s="55"/>
      <c r="G52" s="55"/>
      <c r="H52" s="55"/>
      <c r="I52" s="55"/>
      <c r="J52" s="55"/>
      <c r="K52" s="55"/>
    </row>
    <row r="53" spans="1:11" x14ac:dyDescent="0.2">
      <c r="B53" s="83" t="s">
        <v>15</v>
      </c>
      <c r="C53" s="90">
        <f>SUM(C47:C52)</f>
        <v>30</v>
      </c>
      <c r="D53" s="90">
        <v>3</v>
      </c>
      <c r="E53" s="90">
        <f t="shared" ref="E53:K53" si="16">SUM(E47:E52)</f>
        <v>165</v>
      </c>
      <c r="F53" s="90">
        <f t="shared" si="16"/>
        <v>45</v>
      </c>
      <c r="G53" s="90">
        <f t="shared" si="16"/>
        <v>65</v>
      </c>
      <c r="H53" s="90">
        <f t="shared" si="16"/>
        <v>45</v>
      </c>
      <c r="I53" s="90">
        <f t="shared" si="16"/>
        <v>10</v>
      </c>
      <c r="J53" s="85">
        <f t="shared" si="16"/>
        <v>3</v>
      </c>
      <c r="K53" s="90">
        <f t="shared" si="16"/>
        <v>7.3</v>
      </c>
    </row>
    <row r="54" spans="1:11" x14ac:dyDescent="0.2">
      <c r="B54" s="77" t="s">
        <v>21</v>
      </c>
      <c r="C54" s="92">
        <f>C18+C33+C45+C53</f>
        <v>120</v>
      </c>
      <c r="D54" s="92"/>
      <c r="E54" s="93">
        <f t="shared" ref="E54:K54" si="17">E18+E33+E45+E53</f>
        <v>1150</v>
      </c>
      <c r="F54" s="93">
        <f>F18+F33+F45+F53</f>
        <v>375</v>
      </c>
      <c r="G54" s="92">
        <f t="shared" si="17"/>
        <v>380</v>
      </c>
      <c r="H54" s="92">
        <f t="shared" si="17"/>
        <v>350</v>
      </c>
      <c r="I54" s="92">
        <f t="shared" si="17"/>
        <v>45</v>
      </c>
      <c r="J54" s="92">
        <f t="shared" si="17"/>
        <v>25</v>
      </c>
      <c r="K54" s="92">
        <f t="shared" si="17"/>
        <v>49</v>
      </c>
    </row>
    <row r="55" spans="1:11" ht="11.25" customHeight="1" x14ac:dyDescent="0.2">
      <c r="B55" s="77" t="s">
        <v>22</v>
      </c>
      <c r="C55" s="94"/>
      <c r="D55" s="94"/>
      <c r="E55" s="94"/>
      <c r="F55" s="95">
        <f>F54/$E$54</f>
        <v>0.32608695652173914</v>
      </c>
      <c r="G55" s="95">
        <f>G54/$E$54</f>
        <v>0.33043478260869563</v>
      </c>
      <c r="H55" s="95">
        <f>H54/$E$54</f>
        <v>0.30434782608695654</v>
      </c>
      <c r="I55" s="96">
        <f>I54/$E$54</f>
        <v>3.9130434782608699E-2</v>
      </c>
      <c r="J55" s="94"/>
      <c r="K55" s="94"/>
    </row>
    <row r="57" spans="1:11" x14ac:dyDescent="0.2">
      <c r="A57" s="97" t="s">
        <v>54</v>
      </c>
      <c r="B57" s="98" t="s">
        <v>52</v>
      </c>
    </row>
    <row r="58" spans="1:11" x14ac:dyDescent="0.2">
      <c r="A58" s="97" t="s">
        <v>24</v>
      </c>
      <c r="B58" s="99" t="s">
        <v>41</v>
      </c>
      <c r="C58" s="55">
        <v>4</v>
      </c>
      <c r="D58" s="55" t="s">
        <v>11</v>
      </c>
      <c r="E58" s="55">
        <f>SUM(F58:I58)</f>
        <v>40</v>
      </c>
      <c r="F58" s="55">
        <v>15</v>
      </c>
      <c r="G58" s="55">
        <v>25</v>
      </c>
      <c r="H58" s="55"/>
      <c r="I58" s="55"/>
      <c r="J58" s="55">
        <v>1</v>
      </c>
      <c r="K58" s="55">
        <v>1.7</v>
      </c>
    </row>
    <row r="59" spans="1:11" x14ac:dyDescent="0.2">
      <c r="A59" s="97" t="s">
        <v>25</v>
      </c>
      <c r="B59" s="100" t="s">
        <v>47</v>
      </c>
      <c r="C59" s="55">
        <v>4</v>
      </c>
      <c r="D59" s="55" t="s">
        <v>11</v>
      </c>
      <c r="E59" s="55">
        <f t="shared" ref="E59:E61" si="18">SUM(F59:I59)</f>
        <v>40</v>
      </c>
      <c r="F59" s="55">
        <v>15</v>
      </c>
      <c r="G59" s="55">
        <v>15</v>
      </c>
      <c r="H59" s="55">
        <v>10</v>
      </c>
      <c r="I59" s="55"/>
      <c r="J59" s="55">
        <v>1</v>
      </c>
      <c r="K59" s="55">
        <v>1.7</v>
      </c>
    </row>
    <row r="60" spans="1:11" x14ac:dyDescent="0.2">
      <c r="A60" s="97" t="s">
        <v>26</v>
      </c>
      <c r="B60" s="99" t="s">
        <v>42</v>
      </c>
      <c r="C60" s="55">
        <v>4</v>
      </c>
      <c r="D60" s="55" t="s">
        <v>11</v>
      </c>
      <c r="E60" s="55">
        <f t="shared" si="18"/>
        <v>45</v>
      </c>
      <c r="F60" s="55">
        <v>15</v>
      </c>
      <c r="G60" s="55">
        <v>15</v>
      </c>
      <c r="H60" s="55">
        <v>15</v>
      </c>
      <c r="I60" s="55"/>
      <c r="J60" s="55">
        <v>1</v>
      </c>
      <c r="K60" s="55">
        <v>2</v>
      </c>
    </row>
    <row r="61" spans="1:11" x14ac:dyDescent="0.2">
      <c r="A61" s="97" t="s">
        <v>27</v>
      </c>
      <c r="B61" s="99" t="s">
        <v>51</v>
      </c>
      <c r="C61" s="55">
        <v>4</v>
      </c>
      <c r="D61" s="55" t="s">
        <v>11</v>
      </c>
      <c r="E61" s="55">
        <f t="shared" si="18"/>
        <v>40</v>
      </c>
      <c r="F61" s="55">
        <v>15</v>
      </c>
      <c r="G61" s="55">
        <v>25</v>
      </c>
      <c r="H61" s="55"/>
      <c r="I61" s="55"/>
      <c r="J61" s="55">
        <v>1</v>
      </c>
      <c r="K61" s="55">
        <v>1.7</v>
      </c>
    </row>
    <row r="62" spans="1:11" ht="14.25" customHeight="1" x14ac:dyDescent="0.2"/>
    <row r="63" spans="1:11" ht="14.25" customHeight="1" x14ac:dyDescent="0.2">
      <c r="A63" s="97" t="s">
        <v>54</v>
      </c>
      <c r="B63" s="98" t="s">
        <v>58</v>
      </c>
    </row>
    <row r="64" spans="1:11" ht="14.25" customHeight="1" x14ac:dyDescent="0.2">
      <c r="A64" s="97" t="s">
        <v>24</v>
      </c>
      <c r="B64" s="75" t="s">
        <v>59</v>
      </c>
      <c r="C64" s="76">
        <v>4</v>
      </c>
      <c r="D64" s="55" t="s">
        <v>11</v>
      </c>
      <c r="E64" s="55">
        <f>SUM(F64:I64)</f>
        <v>40</v>
      </c>
      <c r="F64" s="55">
        <v>15</v>
      </c>
      <c r="G64" s="55">
        <v>25</v>
      </c>
      <c r="H64" s="55"/>
      <c r="I64" s="55"/>
      <c r="J64" s="55">
        <v>1</v>
      </c>
      <c r="K64" s="55">
        <v>1.7</v>
      </c>
    </row>
    <row r="65" spans="1:11" x14ac:dyDescent="0.2">
      <c r="A65" s="97" t="s">
        <v>25</v>
      </c>
      <c r="B65" s="99" t="s">
        <v>28</v>
      </c>
      <c r="C65" s="55">
        <v>4</v>
      </c>
      <c r="D65" s="55" t="s">
        <v>11</v>
      </c>
      <c r="E65" s="55">
        <f>SUM(F65:I65)</f>
        <v>40</v>
      </c>
      <c r="F65" s="55">
        <v>15</v>
      </c>
      <c r="G65" s="55">
        <v>15</v>
      </c>
      <c r="H65" s="55">
        <v>10</v>
      </c>
      <c r="I65" s="55"/>
      <c r="J65" s="55">
        <v>1</v>
      </c>
      <c r="K65" s="55">
        <v>1.7</v>
      </c>
    </row>
    <row r="66" spans="1:11" ht="14.25" customHeight="1" x14ac:dyDescent="0.2">
      <c r="A66" s="97" t="s">
        <v>26</v>
      </c>
      <c r="B66" s="101" t="s">
        <v>133</v>
      </c>
      <c r="C66" s="55">
        <v>4</v>
      </c>
      <c r="D66" s="55" t="s">
        <v>11</v>
      </c>
      <c r="E66" s="55">
        <f>SUM(F66:I66)</f>
        <v>45</v>
      </c>
      <c r="F66" s="55">
        <v>15</v>
      </c>
      <c r="G66" s="55">
        <v>15</v>
      </c>
      <c r="H66" s="55">
        <v>15</v>
      </c>
      <c r="I66" s="55"/>
      <c r="J66" s="55">
        <v>1</v>
      </c>
      <c r="K66" s="55">
        <v>2</v>
      </c>
    </row>
    <row r="67" spans="1:11" ht="14.25" customHeight="1" x14ac:dyDescent="0.2">
      <c r="A67" s="97" t="s">
        <v>27</v>
      </c>
      <c r="B67" s="101" t="s">
        <v>29</v>
      </c>
      <c r="C67" s="55">
        <v>4</v>
      </c>
      <c r="D67" s="55" t="s">
        <v>11</v>
      </c>
      <c r="E67" s="55">
        <f>SUM(F67:I67)</f>
        <v>40</v>
      </c>
      <c r="F67" s="55">
        <v>15</v>
      </c>
      <c r="G67" s="55">
        <v>25</v>
      </c>
      <c r="H67" s="55"/>
      <c r="I67" s="55"/>
      <c r="J67" s="55">
        <v>1</v>
      </c>
      <c r="K67" s="55">
        <v>1.7</v>
      </c>
    </row>
    <row r="68" spans="1:11" ht="14.25" customHeight="1" x14ac:dyDescent="0.2">
      <c r="B68" s="102"/>
      <c r="E68" s="102"/>
    </row>
    <row r="69" spans="1:11" ht="14.25" customHeight="1" x14ac:dyDescent="0.2">
      <c r="B69" s="103" t="s">
        <v>141</v>
      </c>
      <c r="C69" s="104">
        <f>C15+C16+C17+C29+C30+C31+C43+C44+C50+C51</f>
        <v>36</v>
      </c>
      <c r="D69" s="105" t="s">
        <v>123</v>
      </c>
      <c r="E69" s="103" t="s">
        <v>114</v>
      </c>
      <c r="F69" s="103"/>
      <c r="G69" s="103"/>
    </row>
    <row r="70" spans="1:11" ht="14.25" customHeight="1" x14ac:dyDescent="0.2">
      <c r="B70" s="102" t="s">
        <v>142</v>
      </c>
      <c r="C70" s="106">
        <f>C10+C24+C31</f>
        <v>8</v>
      </c>
      <c r="D70" s="102" t="s">
        <v>1</v>
      </c>
      <c r="E70" s="68" t="s">
        <v>124</v>
      </c>
    </row>
    <row r="71" spans="1:11" ht="14.25" customHeight="1" x14ac:dyDescent="0.2"/>
    <row r="72" spans="1:11" ht="14.25" customHeight="1" x14ac:dyDescent="0.2"/>
    <row r="73" spans="1:11" ht="14.25" customHeight="1" x14ac:dyDescent="0.2"/>
    <row r="75" spans="1:11" x14ac:dyDescent="0.2">
      <c r="B75" s="107"/>
    </row>
    <row r="77" spans="1:11" x14ac:dyDescent="0.2">
      <c r="B77" s="108"/>
      <c r="C77" s="109"/>
      <c r="D77" s="109"/>
      <c r="E77" s="109"/>
      <c r="F77" s="109"/>
      <c r="G77" s="109"/>
      <c r="H77" s="109"/>
      <c r="I77" s="109"/>
      <c r="J77" s="109"/>
      <c r="K77" s="109"/>
    </row>
    <row r="78" spans="1:11" x14ac:dyDescent="0.2">
      <c r="B78" s="120" t="s">
        <v>145</v>
      </c>
      <c r="C78" s="120"/>
      <c r="D78" s="120"/>
      <c r="E78" s="120"/>
      <c r="F78" s="120"/>
      <c r="G78" s="120"/>
      <c r="H78" s="120"/>
      <c r="I78" s="120"/>
      <c r="J78" s="120"/>
      <c r="K78" s="120"/>
    </row>
    <row r="79" spans="1:11" x14ac:dyDescent="0.2">
      <c r="B79" s="120"/>
      <c r="C79" s="120"/>
      <c r="D79" s="120"/>
      <c r="E79" s="120"/>
      <c r="F79" s="120"/>
      <c r="G79" s="120"/>
      <c r="H79" s="120"/>
      <c r="I79" s="120"/>
      <c r="J79" s="120"/>
      <c r="K79" s="120"/>
    </row>
    <row r="80" spans="1:11" x14ac:dyDescent="0.2">
      <c r="B80" s="69"/>
    </row>
    <row r="81" spans="2:11" ht="103.5" x14ac:dyDescent="0.2">
      <c r="B81" s="70" t="s">
        <v>143</v>
      </c>
      <c r="C81" s="119" t="s">
        <v>1</v>
      </c>
      <c r="D81" s="72" t="s">
        <v>2</v>
      </c>
      <c r="E81" s="72" t="s">
        <v>3</v>
      </c>
      <c r="F81" s="72" t="s">
        <v>4</v>
      </c>
      <c r="G81" s="72" t="s">
        <v>31</v>
      </c>
      <c r="H81" s="72" t="s">
        <v>32</v>
      </c>
      <c r="I81" s="72" t="s">
        <v>33</v>
      </c>
      <c r="J81" s="72" t="s">
        <v>8</v>
      </c>
      <c r="K81" s="72" t="s">
        <v>9</v>
      </c>
    </row>
    <row r="82" spans="2:11" x14ac:dyDescent="0.2">
      <c r="B82" s="110" t="s">
        <v>34</v>
      </c>
      <c r="C82" s="110"/>
      <c r="D82" s="110"/>
      <c r="E82" s="110"/>
      <c r="F82" s="110"/>
      <c r="G82" s="110"/>
      <c r="H82" s="110"/>
      <c r="I82" s="110"/>
      <c r="J82" s="110"/>
      <c r="K82" s="110"/>
    </row>
    <row r="83" spans="2:11" x14ac:dyDescent="0.2">
      <c r="B83" s="75" t="s">
        <v>60</v>
      </c>
      <c r="C83" s="111">
        <v>3</v>
      </c>
      <c r="D83" s="111" t="s">
        <v>13</v>
      </c>
      <c r="E83" s="111">
        <f>SUM(F83:I83)</f>
        <v>30</v>
      </c>
      <c r="F83" s="111">
        <v>15</v>
      </c>
      <c r="G83" s="111">
        <v>15</v>
      </c>
      <c r="H83" s="111"/>
      <c r="I83" s="111"/>
      <c r="J83" s="111">
        <v>1</v>
      </c>
      <c r="K83" s="111">
        <v>1</v>
      </c>
    </row>
    <row r="84" spans="2:11" x14ac:dyDescent="0.2">
      <c r="B84" s="75" t="s">
        <v>61</v>
      </c>
      <c r="C84" s="111">
        <v>3</v>
      </c>
      <c r="D84" s="111" t="s">
        <v>13</v>
      </c>
      <c r="E84" s="111">
        <f>SUM(F84:I84)</f>
        <v>30</v>
      </c>
      <c r="F84" s="111">
        <v>15</v>
      </c>
      <c r="G84" s="111">
        <v>15</v>
      </c>
      <c r="H84" s="111"/>
      <c r="I84" s="111"/>
      <c r="J84" s="111">
        <v>1</v>
      </c>
      <c r="K84" s="111">
        <v>1</v>
      </c>
    </row>
    <row r="85" spans="2:11" x14ac:dyDescent="0.2">
      <c r="B85" s="110" t="s">
        <v>35</v>
      </c>
      <c r="C85" s="112"/>
      <c r="D85" s="112"/>
      <c r="E85" s="112"/>
      <c r="F85" s="112"/>
      <c r="G85" s="112"/>
      <c r="H85" s="112"/>
      <c r="I85" s="112"/>
      <c r="J85" s="112"/>
      <c r="K85" s="112"/>
    </row>
    <row r="86" spans="2:11" x14ac:dyDescent="0.2">
      <c r="B86" s="77" t="s">
        <v>77</v>
      </c>
      <c r="C86" s="111">
        <v>3</v>
      </c>
      <c r="D86" s="111" t="s">
        <v>13</v>
      </c>
      <c r="E86" s="111">
        <f>SUM(F86:I86)</f>
        <v>30</v>
      </c>
      <c r="F86" s="111">
        <v>15</v>
      </c>
      <c r="G86" s="111">
        <v>15</v>
      </c>
      <c r="H86" s="111"/>
      <c r="I86" s="111"/>
      <c r="J86" s="111">
        <v>1</v>
      </c>
      <c r="K86" s="111">
        <v>1</v>
      </c>
    </row>
    <row r="87" spans="2:11" x14ac:dyDescent="0.2">
      <c r="B87" s="77" t="s">
        <v>116</v>
      </c>
      <c r="C87" s="111">
        <v>3</v>
      </c>
      <c r="D87" s="111" t="s">
        <v>13</v>
      </c>
      <c r="E87" s="111">
        <f>SUM(F87:I87)</f>
        <v>30</v>
      </c>
      <c r="F87" s="111">
        <v>15</v>
      </c>
      <c r="G87" s="111">
        <v>15</v>
      </c>
      <c r="H87" s="111"/>
      <c r="I87" s="111"/>
      <c r="J87" s="111">
        <v>1</v>
      </c>
      <c r="K87" s="111">
        <v>1</v>
      </c>
    </row>
    <row r="88" spans="2:11" x14ac:dyDescent="0.2">
      <c r="B88" s="110" t="s">
        <v>36</v>
      </c>
      <c r="C88" s="112"/>
      <c r="D88" s="112"/>
      <c r="E88" s="112"/>
      <c r="F88" s="112"/>
      <c r="G88" s="112"/>
      <c r="H88" s="112"/>
      <c r="I88" s="112"/>
      <c r="J88" s="112"/>
      <c r="K88" s="112"/>
    </row>
    <row r="89" spans="2:11" x14ac:dyDescent="0.2">
      <c r="B89" s="113" t="s">
        <v>39</v>
      </c>
      <c r="C89" s="111">
        <v>3</v>
      </c>
      <c r="D89" s="111" t="s">
        <v>13</v>
      </c>
      <c r="E89" s="111">
        <f>SUM(F89:I89)</f>
        <v>30</v>
      </c>
      <c r="F89" s="111">
        <v>15</v>
      </c>
      <c r="G89" s="77"/>
      <c r="H89" s="111">
        <v>15</v>
      </c>
      <c r="I89" s="111"/>
      <c r="J89" s="111">
        <v>1</v>
      </c>
      <c r="K89" s="111">
        <v>1</v>
      </c>
    </row>
    <row r="90" spans="2:11" x14ac:dyDescent="0.2">
      <c r="B90" s="113" t="s">
        <v>48</v>
      </c>
      <c r="C90" s="111">
        <v>3</v>
      </c>
      <c r="D90" s="111" t="s">
        <v>13</v>
      </c>
      <c r="E90" s="111">
        <f t="shared" ref="E90:E94" si="19">SUM(F90:I90)</f>
        <v>30</v>
      </c>
      <c r="F90" s="111">
        <v>15</v>
      </c>
      <c r="G90" s="77"/>
      <c r="H90" s="111">
        <v>15</v>
      </c>
      <c r="I90" s="111"/>
      <c r="J90" s="111">
        <v>1</v>
      </c>
      <c r="K90" s="111">
        <v>1</v>
      </c>
    </row>
    <row r="91" spans="2:11" ht="15" x14ac:dyDescent="0.25">
      <c r="B91" s="114" t="s">
        <v>76</v>
      </c>
      <c r="C91" s="111">
        <v>3</v>
      </c>
      <c r="D91" s="111" t="s">
        <v>13</v>
      </c>
      <c r="E91" s="111">
        <f t="shared" si="19"/>
        <v>30</v>
      </c>
      <c r="F91" s="111">
        <v>15</v>
      </c>
      <c r="G91" s="77"/>
      <c r="H91" s="111">
        <v>15</v>
      </c>
      <c r="I91" s="111"/>
      <c r="J91" s="111">
        <v>1</v>
      </c>
      <c r="K91" s="111">
        <v>1</v>
      </c>
    </row>
    <row r="92" spans="2:11" x14ac:dyDescent="0.2">
      <c r="B92" s="110" t="s">
        <v>37</v>
      </c>
      <c r="C92" s="112"/>
      <c r="D92" s="112"/>
      <c r="E92" s="112"/>
      <c r="F92" s="112"/>
      <c r="G92" s="112"/>
      <c r="H92" s="112"/>
      <c r="I92" s="112"/>
      <c r="J92" s="112"/>
      <c r="K92" s="112"/>
    </row>
    <row r="93" spans="2:11" x14ac:dyDescent="0.2">
      <c r="B93" s="113" t="s">
        <v>38</v>
      </c>
      <c r="C93" s="111">
        <v>3</v>
      </c>
      <c r="D93" s="111" t="s">
        <v>13</v>
      </c>
      <c r="E93" s="111">
        <f t="shared" si="19"/>
        <v>30</v>
      </c>
      <c r="F93" s="111">
        <v>15</v>
      </c>
      <c r="G93" s="111">
        <v>15</v>
      </c>
      <c r="H93" s="111"/>
      <c r="I93" s="111"/>
      <c r="J93" s="111">
        <v>1</v>
      </c>
      <c r="K93" s="111">
        <v>1</v>
      </c>
    </row>
    <row r="94" spans="2:11" x14ac:dyDescent="0.2">
      <c r="B94" s="77" t="s">
        <v>49</v>
      </c>
      <c r="C94" s="111">
        <v>3</v>
      </c>
      <c r="D94" s="111" t="s">
        <v>13</v>
      </c>
      <c r="E94" s="111">
        <f t="shared" si="19"/>
        <v>30</v>
      </c>
      <c r="F94" s="111">
        <v>15</v>
      </c>
      <c r="G94" s="111">
        <v>15</v>
      </c>
      <c r="H94" s="111"/>
      <c r="I94" s="111"/>
      <c r="J94" s="111">
        <v>1</v>
      </c>
      <c r="K94" s="111">
        <v>1</v>
      </c>
    </row>
    <row r="95" spans="2:11" x14ac:dyDescent="0.2">
      <c r="B95" s="110" t="s">
        <v>74</v>
      </c>
      <c r="C95" s="112"/>
      <c r="D95" s="112"/>
      <c r="E95" s="112"/>
      <c r="F95" s="112"/>
      <c r="G95" s="112"/>
      <c r="H95" s="112"/>
      <c r="I95" s="112"/>
      <c r="J95" s="112"/>
      <c r="K95" s="112"/>
    </row>
    <row r="96" spans="2:11" x14ac:dyDescent="0.2">
      <c r="B96" s="77" t="s">
        <v>64</v>
      </c>
      <c r="C96" s="111">
        <v>4</v>
      </c>
      <c r="D96" s="111" t="s">
        <v>11</v>
      </c>
      <c r="E96" s="111">
        <f>SUM(F96:I96)</f>
        <v>40</v>
      </c>
      <c r="F96" s="111">
        <v>20</v>
      </c>
      <c r="G96" s="111">
        <v>15</v>
      </c>
      <c r="H96" s="111"/>
      <c r="I96" s="111">
        <v>5</v>
      </c>
      <c r="J96" s="111">
        <v>1.3</v>
      </c>
      <c r="K96" s="111">
        <v>1</v>
      </c>
    </row>
    <row r="97" spans="2:11" x14ac:dyDescent="0.2">
      <c r="B97" s="77" t="s">
        <v>50</v>
      </c>
      <c r="C97" s="111">
        <v>4</v>
      </c>
      <c r="D97" s="111" t="s">
        <v>11</v>
      </c>
      <c r="E97" s="111">
        <f>SUM(F97:I97)</f>
        <v>40</v>
      </c>
      <c r="F97" s="111">
        <v>20</v>
      </c>
      <c r="G97" s="111">
        <v>15</v>
      </c>
      <c r="H97" s="111"/>
      <c r="I97" s="111">
        <v>5</v>
      </c>
      <c r="J97" s="111">
        <v>1.3</v>
      </c>
      <c r="K97" s="111">
        <v>1</v>
      </c>
    </row>
    <row r="98" spans="2:11" x14ac:dyDescent="0.2">
      <c r="B98" s="110" t="s">
        <v>62</v>
      </c>
      <c r="C98" s="112"/>
      <c r="D98" s="112"/>
      <c r="E98" s="112"/>
      <c r="F98" s="112"/>
      <c r="G98" s="112"/>
      <c r="H98" s="112"/>
      <c r="I98" s="112"/>
      <c r="J98" s="112"/>
      <c r="K98" s="112"/>
    </row>
    <row r="99" spans="2:11" x14ac:dyDescent="0.2">
      <c r="B99" s="115" t="s">
        <v>40</v>
      </c>
      <c r="C99" s="111">
        <v>4</v>
      </c>
      <c r="D99" s="111" t="s">
        <v>13</v>
      </c>
      <c r="E99" s="111">
        <f>SUM(F99:I99)</f>
        <v>40</v>
      </c>
      <c r="F99" s="111">
        <v>15</v>
      </c>
      <c r="G99" s="111">
        <v>20</v>
      </c>
      <c r="H99" s="111"/>
      <c r="I99" s="111">
        <v>5</v>
      </c>
      <c r="J99" s="111">
        <v>1</v>
      </c>
      <c r="K99" s="111">
        <v>1.3</v>
      </c>
    </row>
    <row r="100" spans="2:11" x14ac:dyDescent="0.2">
      <c r="B100" s="115" t="s">
        <v>72</v>
      </c>
      <c r="C100" s="111">
        <v>4</v>
      </c>
      <c r="D100" s="111" t="s">
        <v>13</v>
      </c>
      <c r="E100" s="111">
        <f>SUM(F100:I100)</f>
        <v>40</v>
      </c>
      <c r="F100" s="111">
        <v>15</v>
      </c>
      <c r="G100" s="111">
        <v>20</v>
      </c>
      <c r="H100" s="111"/>
      <c r="I100" s="111">
        <v>5</v>
      </c>
      <c r="J100" s="111">
        <v>1</v>
      </c>
      <c r="K100" s="111">
        <v>1.3</v>
      </c>
    </row>
  </sheetData>
  <mergeCells count="7">
    <mergeCell ref="B78:K79"/>
    <mergeCell ref="B46:K46"/>
    <mergeCell ref="B2:K2"/>
    <mergeCell ref="B3:K4"/>
    <mergeCell ref="B7:K7"/>
    <mergeCell ref="B19:K19"/>
    <mergeCell ref="B34:K34"/>
  </mergeCells>
  <phoneticPr fontId="0" type="noConversion"/>
  <pageMargins left="0.7" right="0.7" top="0.75" bottom="0.75" header="0.3" footer="0.3"/>
  <pageSetup paperSize="9" scale="51" orientation="portrait" horizontalDpi="300" verticalDpi="300" r:id="rId1"/>
  <rowBreaks count="3" manualBreakCount="3">
    <brk id="54" max="16383" man="1"/>
    <brk id="55" max="16383" man="1"/>
    <brk id="80" max="16383" man="1"/>
  </rowBreaks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N103"/>
  <sheetViews>
    <sheetView tabSelected="1" workbookViewId="0">
      <selection activeCell="B3" sqref="B3:K4"/>
    </sheetView>
  </sheetViews>
  <sheetFormatPr defaultColWidth="9.140625" defaultRowHeight="12.75" x14ac:dyDescent="0.2"/>
  <cols>
    <col min="1" max="1" width="10.140625" style="7" customWidth="1"/>
    <col min="2" max="2" width="55.7109375" style="8" customWidth="1"/>
    <col min="3" max="3" width="6" style="8" customWidth="1"/>
    <col min="4" max="4" width="6.7109375" style="8" customWidth="1"/>
    <col min="5" max="5" width="7.140625" style="8" customWidth="1"/>
    <col min="6" max="6" width="7.85546875" style="8" customWidth="1"/>
    <col min="7" max="8" width="6.28515625" style="8" bestFit="1" customWidth="1"/>
    <col min="9" max="9" width="5.28515625" style="8" bestFit="1" customWidth="1"/>
    <col min="10" max="11" width="4.7109375" style="9" customWidth="1"/>
    <col min="12" max="12" width="9.140625" style="8"/>
    <col min="13" max="13" width="33.42578125" style="8" customWidth="1"/>
    <col min="14" max="16384" width="9.140625" style="8"/>
  </cols>
  <sheetData>
    <row r="2" spans="1:11" x14ac:dyDescent="0.2">
      <c r="B2" s="129" t="s">
        <v>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1" ht="13.15" customHeight="1" x14ac:dyDescent="0.2">
      <c r="B3" s="130" t="s">
        <v>155</v>
      </c>
      <c r="C3" s="129"/>
      <c r="D3" s="129"/>
      <c r="E3" s="129"/>
      <c r="F3" s="129"/>
      <c r="G3" s="129"/>
      <c r="H3" s="129"/>
      <c r="I3" s="129"/>
      <c r="J3" s="129"/>
      <c r="K3" s="129"/>
    </row>
    <row r="4" spans="1:11" ht="21" customHeight="1" x14ac:dyDescent="0.2"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1" x14ac:dyDescent="0.2">
      <c r="B5" s="10"/>
    </row>
    <row r="6" spans="1:11" ht="76.5" x14ac:dyDescent="0.2">
      <c r="B6" s="56" t="s">
        <v>134</v>
      </c>
      <c r="C6" s="11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6</v>
      </c>
      <c r="I6" s="12" t="s">
        <v>7</v>
      </c>
      <c r="J6" s="13" t="s">
        <v>125</v>
      </c>
      <c r="K6" s="13" t="s">
        <v>126</v>
      </c>
    </row>
    <row r="7" spans="1:11" x14ac:dyDescent="0.2">
      <c r="A7" s="7" t="s">
        <v>80</v>
      </c>
      <c r="B7" s="131" t="s">
        <v>127</v>
      </c>
      <c r="C7" s="131"/>
      <c r="D7" s="131"/>
      <c r="E7" s="131"/>
      <c r="F7" s="131"/>
      <c r="G7" s="131"/>
      <c r="H7" s="131"/>
      <c r="I7" s="131"/>
      <c r="J7" s="131"/>
      <c r="K7" s="131"/>
    </row>
    <row r="8" spans="1:11" x14ac:dyDescent="0.2">
      <c r="A8" s="7" t="s">
        <v>81</v>
      </c>
      <c r="B8" s="3" t="s">
        <v>113</v>
      </c>
      <c r="C8" s="14">
        <v>4</v>
      </c>
      <c r="D8" s="15" t="s">
        <v>13</v>
      </c>
      <c r="E8" s="16">
        <f>SUM(F8:I8)</f>
        <v>28</v>
      </c>
      <c r="F8" s="15">
        <v>8</v>
      </c>
      <c r="G8" s="15">
        <v>8</v>
      </c>
      <c r="H8" s="15">
        <v>8</v>
      </c>
      <c r="I8" s="15">
        <v>4</v>
      </c>
      <c r="J8" s="17">
        <f>ROUND(F8/8,1)</f>
        <v>1</v>
      </c>
      <c r="K8" s="17">
        <f>ROUND((G8+H8)/8,1)</f>
        <v>2</v>
      </c>
    </row>
    <row r="9" spans="1:11" x14ac:dyDescent="0.2">
      <c r="A9" s="7" t="s">
        <v>82</v>
      </c>
      <c r="B9" s="6" t="s">
        <v>12</v>
      </c>
      <c r="C9" s="18">
        <v>5</v>
      </c>
      <c r="D9" s="15" t="s">
        <v>11</v>
      </c>
      <c r="E9" s="16">
        <f t="shared" ref="E9:E16" si="0">SUM(F9:I9)</f>
        <v>32</v>
      </c>
      <c r="F9" s="15">
        <v>16</v>
      </c>
      <c r="G9" s="15">
        <v>16</v>
      </c>
      <c r="H9" s="15"/>
      <c r="I9" s="15"/>
      <c r="J9" s="17">
        <f t="shared" ref="J9:J16" si="1">ROUND(F9/8,1)</f>
        <v>2</v>
      </c>
      <c r="K9" s="17">
        <f t="shared" ref="K9:K16" si="2">ROUND((G9+H9)/8,1)</f>
        <v>2</v>
      </c>
    </row>
    <row r="10" spans="1:11" x14ac:dyDescent="0.2">
      <c r="A10" s="7" t="s">
        <v>83</v>
      </c>
      <c r="B10" s="6" t="s">
        <v>69</v>
      </c>
      <c r="C10" s="18">
        <v>3</v>
      </c>
      <c r="D10" s="15" t="s">
        <v>13</v>
      </c>
      <c r="E10" s="16">
        <f t="shared" si="0"/>
        <v>16</v>
      </c>
      <c r="F10" s="15">
        <v>8</v>
      </c>
      <c r="G10" s="15">
        <v>8</v>
      </c>
      <c r="H10" s="15"/>
      <c r="I10" s="15"/>
      <c r="J10" s="17">
        <f t="shared" si="1"/>
        <v>1</v>
      </c>
      <c r="K10" s="17">
        <f t="shared" si="2"/>
        <v>1</v>
      </c>
    </row>
    <row r="11" spans="1:11" x14ac:dyDescent="0.2">
      <c r="A11" s="7" t="s">
        <v>84</v>
      </c>
      <c r="B11" s="19" t="s">
        <v>73</v>
      </c>
      <c r="C11" s="15">
        <v>3</v>
      </c>
      <c r="D11" s="15" t="s">
        <v>11</v>
      </c>
      <c r="E11" s="16">
        <f t="shared" si="0"/>
        <v>20</v>
      </c>
      <c r="F11" s="15">
        <v>8</v>
      </c>
      <c r="G11" s="15">
        <v>12</v>
      </c>
      <c r="H11" s="15"/>
      <c r="I11" s="15"/>
      <c r="J11" s="17">
        <f t="shared" si="1"/>
        <v>1</v>
      </c>
      <c r="K11" s="17">
        <f t="shared" si="2"/>
        <v>1.5</v>
      </c>
    </row>
    <row r="12" spans="1:11" x14ac:dyDescent="0.2">
      <c r="A12" s="7" t="s">
        <v>85</v>
      </c>
      <c r="B12" s="6" t="s">
        <v>70</v>
      </c>
      <c r="C12" s="15">
        <v>3</v>
      </c>
      <c r="D12" s="15" t="s">
        <v>13</v>
      </c>
      <c r="E12" s="16">
        <f t="shared" si="0"/>
        <v>20</v>
      </c>
      <c r="F12" s="15">
        <v>8</v>
      </c>
      <c r="G12" s="15">
        <v>12</v>
      </c>
      <c r="H12" s="15"/>
      <c r="I12" s="15"/>
      <c r="J12" s="17">
        <f t="shared" si="1"/>
        <v>1</v>
      </c>
      <c r="K12" s="17">
        <f t="shared" si="2"/>
        <v>1.5</v>
      </c>
    </row>
    <row r="13" spans="1:11" x14ac:dyDescent="0.2">
      <c r="A13" s="7" t="s">
        <v>86</v>
      </c>
      <c r="B13" s="1" t="s">
        <v>148</v>
      </c>
      <c r="C13" s="18">
        <v>2</v>
      </c>
      <c r="D13" s="15" t="s">
        <v>13</v>
      </c>
      <c r="E13" s="16">
        <f t="shared" si="0"/>
        <v>16</v>
      </c>
      <c r="F13" s="15"/>
      <c r="G13" s="15"/>
      <c r="H13" s="15">
        <v>16</v>
      </c>
      <c r="I13" s="15"/>
      <c r="J13" s="17">
        <f t="shared" si="1"/>
        <v>0</v>
      </c>
      <c r="K13" s="17">
        <f t="shared" si="2"/>
        <v>2</v>
      </c>
    </row>
    <row r="14" spans="1:11" x14ac:dyDescent="0.2">
      <c r="A14" s="7" t="s">
        <v>87</v>
      </c>
      <c r="B14" s="6" t="s">
        <v>53</v>
      </c>
      <c r="C14" s="14">
        <v>4</v>
      </c>
      <c r="D14" s="15" t="s">
        <v>11</v>
      </c>
      <c r="E14" s="16">
        <f t="shared" si="0"/>
        <v>24</v>
      </c>
      <c r="F14" s="15">
        <v>8</v>
      </c>
      <c r="G14" s="15">
        <v>16</v>
      </c>
      <c r="H14" s="15"/>
      <c r="I14" s="15"/>
      <c r="J14" s="17">
        <f t="shared" si="1"/>
        <v>1</v>
      </c>
      <c r="K14" s="17">
        <f t="shared" si="2"/>
        <v>2</v>
      </c>
    </row>
    <row r="15" spans="1:11" x14ac:dyDescent="0.2">
      <c r="A15" s="7" t="s">
        <v>88</v>
      </c>
      <c r="B15" s="6" t="s">
        <v>135</v>
      </c>
      <c r="C15" s="14">
        <v>3</v>
      </c>
      <c r="D15" s="15" t="s">
        <v>13</v>
      </c>
      <c r="E15" s="16">
        <f t="shared" si="0"/>
        <v>20</v>
      </c>
      <c r="F15" s="15">
        <v>8</v>
      </c>
      <c r="G15" s="15">
        <v>12</v>
      </c>
      <c r="H15" s="15"/>
      <c r="I15" s="15"/>
      <c r="J15" s="17">
        <f t="shared" si="1"/>
        <v>1</v>
      </c>
      <c r="K15" s="17">
        <f t="shared" si="2"/>
        <v>1.5</v>
      </c>
    </row>
    <row r="16" spans="1:11" x14ac:dyDescent="0.2">
      <c r="A16" s="7" t="s">
        <v>89</v>
      </c>
      <c r="B16" s="6" t="s">
        <v>136</v>
      </c>
      <c r="C16" s="14">
        <v>3</v>
      </c>
      <c r="D16" s="15" t="s">
        <v>13</v>
      </c>
      <c r="E16" s="16">
        <f t="shared" si="0"/>
        <v>20</v>
      </c>
      <c r="F16" s="15">
        <v>8</v>
      </c>
      <c r="G16" s="15">
        <v>12</v>
      </c>
      <c r="H16" s="15"/>
      <c r="I16" s="15"/>
      <c r="J16" s="17">
        <f t="shared" si="1"/>
        <v>1</v>
      </c>
      <c r="K16" s="17">
        <f t="shared" si="2"/>
        <v>1.5</v>
      </c>
    </row>
    <row r="17" spans="1:12" x14ac:dyDescent="0.2">
      <c r="B17" s="20" t="s">
        <v>15</v>
      </c>
      <c r="C17" s="21">
        <f>SUM(C7:C16)</f>
        <v>30</v>
      </c>
      <c r="D17" s="21">
        <v>3</v>
      </c>
      <c r="E17" s="22">
        <f>SUM(E8:E16)</f>
        <v>196</v>
      </c>
      <c r="F17" s="22">
        <f t="shared" ref="F17:K17" si="3">SUM(F8:F16)</f>
        <v>72</v>
      </c>
      <c r="G17" s="22">
        <f t="shared" si="3"/>
        <v>96</v>
      </c>
      <c r="H17" s="22">
        <f t="shared" si="3"/>
        <v>24</v>
      </c>
      <c r="I17" s="22">
        <f t="shared" si="3"/>
        <v>4</v>
      </c>
      <c r="J17" s="23">
        <f t="shared" si="3"/>
        <v>9</v>
      </c>
      <c r="K17" s="23">
        <f t="shared" si="3"/>
        <v>15</v>
      </c>
      <c r="L17" s="24"/>
    </row>
    <row r="18" spans="1:12" x14ac:dyDescent="0.2">
      <c r="B18" s="131" t="s">
        <v>128</v>
      </c>
      <c r="C18" s="131"/>
      <c r="D18" s="131"/>
      <c r="E18" s="131"/>
      <c r="F18" s="131"/>
      <c r="G18" s="131"/>
      <c r="H18" s="131"/>
      <c r="I18" s="131"/>
      <c r="J18" s="131"/>
      <c r="K18" s="131"/>
      <c r="L18" s="24"/>
    </row>
    <row r="19" spans="1:12" x14ac:dyDescent="0.2">
      <c r="A19" s="7" t="s">
        <v>90</v>
      </c>
      <c r="B19" s="6" t="s">
        <v>66</v>
      </c>
      <c r="C19" s="14">
        <v>3</v>
      </c>
      <c r="D19" s="15" t="s">
        <v>11</v>
      </c>
      <c r="E19" s="25">
        <f>SUM(F19:I19)</f>
        <v>25</v>
      </c>
      <c r="F19" s="15">
        <v>12</v>
      </c>
      <c r="G19" s="15">
        <v>8</v>
      </c>
      <c r="H19" s="15"/>
      <c r="I19" s="15">
        <v>5</v>
      </c>
      <c r="J19" s="17">
        <f>ROUND(F19/8,1)</f>
        <v>1.5</v>
      </c>
      <c r="K19" s="17">
        <f>ROUND((G19+H19)/8,1)</f>
        <v>1</v>
      </c>
      <c r="L19" s="24"/>
    </row>
    <row r="20" spans="1:12" x14ac:dyDescent="0.2">
      <c r="A20" s="7" t="s">
        <v>91</v>
      </c>
      <c r="B20" s="6" t="s">
        <v>75</v>
      </c>
      <c r="C20" s="18">
        <v>1</v>
      </c>
      <c r="D20" s="15" t="s">
        <v>13</v>
      </c>
      <c r="E20" s="25">
        <f t="shared" ref="E20:E30" si="4">SUM(F20:I20)</f>
        <v>8</v>
      </c>
      <c r="F20" s="15"/>
      <c r="H20" s="15">
        <v>8</v>
      </c>
      <c r="I20" s="15"/>
      <c r="J20" s="17">
        <f t="shared" ref="J20:J29" si="5">ROUND(F20/8,1)</f>
        <v>0</v>
      </c>
      <c r="K20" s="17">
        <f t="shared" ref="K20:K29" si="6">ROUND((G20+H20)/8,1)</f>
        <v>1</v>
      </c>
      <c r="L20" s="24"/>
    </row>
    <row r="21" spans="1:12" x14ac:dyDescent="0.2">
      <c r="A21" s="7" t="s">
        <v>92</v>
      </c>
      <c r="B21" s="6" t="s">
        <v>67</v>
      </c>
      <c r="C21" s="18">
        <v>2</v>
      </c>
      <c r="D21" s="15" t="s">
        <v>13</v>
      </c>
      <c r="E21" s="25">
        <f t="shared" si="4"/>
        <v>16</v>
      </c>
      <c r="F21" s="15"/>
      <c r="G21" s="15">
        <v>16</v>
      </c>
      <c r="H21" s="15"/>
      <c r="I21" s="15"/>
      <c r="J21" s="17">
        <f t="shared" si="5"/>
        <v>0</v>
      </c>
      <c r="K21" s="17">
        <f t="shared" si="6"/>
        <v>2</v>
      </c>
      <c r="L21" s="24"/>
    </row>
    <row r="22" spans="1:12" x14ac:dyDescent="0.2">
      <c r="A22" s="7" t="s">
        <v>93</v>
      </c>
      <c r="B22" s="3" t="s">
        <v>43</v>
      </c>
      <c r="C22" s="15">
        <v>2</v>
      </c>
      <c r="D22" s="15" t="s">
        <v>11</v>
      </c>
      <c r="E22" s="25">
        <f t="shared" si="4"/>
        <v>20</v>
      </c>
      <c r="F22" s="15">
        <v>8</v>
      </c>
      <c r="G22" s="15">
        <v>8</v>
      </c>
      <c r="H22" s="15"/>
      <c r="I22" s="15">
        <v>4</v>
      </c>
      <c r="J22" s="17">
        <f t="shared" si="5"/>
        <v>1</v>
      </c>
      <c r="K22" s="17">
        <f t="shared" si="6"/>
        <v>1</v>
      </c>
      <c r="L22" s="24"/>
    </row>
    <row r="23" spans="1:12" x14ac:dyDescent="0.2">
      <c r="A23" s="7" t="s">
        <v>94</v>
      </c>
      <c r="B23" s="3" t="s">
        <v>71</v>
      </c>
      <c r="C23" s="18">
        <v>2</v>
      </c>
      <c r="D23" s="15" t="s">
        <v>11</v>
      </c>
      <c r="E23" s="25">
        <f t="shared" si="4"/>
        <v>16</v>
      </c>
      <c r="F23" s="15">
        <v>8</v>
      </c>
      <c r="G23" s="15"/>
      <c r="H23" s="15">
        <v>8</v>
      </c>
      <c r="I23" s="15"/>
      <c r="J23" s="17">
        <f t="shared" si="5"/>
        <v>1</v>
      </c>
      <c r="K23" s="17">
        <f t="shared" si="6"/>
        <v>1</v>
      </c>
      <c r="L23" s="24"/>
    </row>
    <row r="24" spans="1:12" x14ac:dyDescent="0.2">
      <c r="A24" s="7" t="s">
        <v>95</v>
      </c>
      <c r="B24" s="6" t="s">
        <v>45</v>
      </c>
      <c r="C24" s="26">
        <v>2</v>
      </c>
      <c r="D24" s="16" t="s">
        <v>13</v>
      </c>
      <c r="E24" s="25">
        <f t="shared" si="4"/>
        <v>20</v>
      </c>
      <c r="F24" s="15">
        <v>8</v>
      </c>
      <c r="G24" s="15">
        <v>8</v>
      </c>
      <c r="H24" s="15"/>
      <c r="I24" s="15">
        <v>4</v>
      </c>
      <c r="J24" s="17">
        <f t="shared" si="5"/>
        <v>1</v>
      </c>
      <c r="K24" s="17">
        <f t="shared" si="6"/>
        <v>1</v>
      </c>
      <c r="L24" s="24"/>
    </row>
    <row r="25" spans="1:12" x14ac:dyDescent="0.2">
      <c r="A25" s="7" t="s">
        <v>96</v>
      </c>
      <c r="B25" s="1" t="s">
        <v>151</v>
      </c>
      <c r="C25" s="18">
        <v>1</v>
      </c>
      <c r="D25" s="16"/>
      <c r="E25" s="25">
        <f t="shared" si="4"/>
        <v>8</v>
      </c>
      <c r="F25" s="15"/>
      <c r="G25" s="15"/>
      <c r="H25" s="15">
        <v>8</v>
      </c>
      <c r="I25" s="15"/>
      <c r="J25" s="17">
        <f t="shared" si="5"/>
        <v>0</v>
      </c>
      <c r="K25" s="17">
        <f t="shared" si="6"/>
        <v>1</v>
      </c>
      <c r="L25" s="24"/>
    </row>
    <row r="26" spans="1:12" x14ac:dyDescent="0.2">
      <c r="A26" s="7" t="s">
        <v>97</v>
      </c>
      <c r="B26" s="1" t="s">
        <v>152</v>
      </c>
      <c r="C26" s="18">
        <v>1</v>
      </c>
      <c r="D26" s="16" t="s">
        <v>13</v>
      </c>
      <c r="E26" s="25">
        <f t="shared" si="4"/>
        <v>8</v>
      </c>
      <c r="F26" s="15"/>
      <c r="G26" s="15"/>
      <c r="H26" s="15">
        <v>8</v>
      </c>
      <c r="I26" s="15"/>
      <c r="J26" s="17">
        <f t="shared" si="5"/>
        <v>0</v>
      </c>
      <c r="K26" s="17">
        <f t="shared" si="6"/>
        <v>1</v>
      </c>
      <c r="L26" s="24"/>
    </row>
    <row r="27" spans="1:12" x14ac:dyDescent="0.2">
      <c r="A27" s="7" t="s">
        <v>98</v>
      </c>
      <c r="B27" s="6" t="s">
        <v>55</v>
      </c>
      <c r="C27" s="14">
        <v>4</v>
      </c>
      <c r="D27" s="16" t="s">
        <v>11</v>
      </c>
      <c r="E27" s="25">
        <f t="shared" si="4"/>
        <v>32</v>
      </c>
      <c r="F27" s="15">
        <v>8</v>
      </c>
      <c r="G27" s="15">
        <v>16</v>
      </c>
      <c r="H27" s="15">
        <v>8</v>
      </c>
      <c r="I27" s="15"/>
      <c r="J27" s="17">
        <f t="shared" si="5"/>
        <v>1</v>
      </c>
      <c r="K27" s="17">
        <f t="shared" si="6"/>
        <v>3</v>
      </c>
      <c r="L27" s="24"/>
    </row>
    <row r="28" spans="1:12" x14ac:dyDescent="0.2">
      <c r="A28" s="7" t="s">
        <v>99</v>
      </c>
      <c r="B28" s="6" t="s">
        <v>137</v>
      </c>
      <c r="C28" s="14">
        <v>3</v>
      </c>
      <c r="D28" s="16" t="s">
        <v>13</v>
      </c>
      <c r="E28" s="25">
        <f t="shared" si="4"/>
        <v>24</v>
      </c>
      <c r="F28" s="15">
        <v>8</v>
      </c>
      <c r="H28" s="54">
        <v>16</v>
      </c>
      <c r="I28" s="15"/>
      <c r="J28" s="17">
        <f t="shared" si="5"/>
        <v>1</v>
      </c>
      <c r="K28" s="17">
        <v>2</v>
      </c>
      <c r="L28" s="24"/>
    </row>
    <row r="29" spans="1:12" x14ac:dyDescent="0.2">
      <c r="A29" s="7" t="s">
        <v>100</v>
      </c>
      <c r="B29" s="6" t="s">
        <v>138</v>
      </c>
      <c r="C29" s="14">
        <v>3</v>
      </c>
      <c r="D29" s="16" t="s">
        <v>13</v>
      </c>
      <c r="E29" s="25">
        <f t="shared" si="4"/>
        <v>24</v>
      </c>
      <c r="F29" s="15">
        <v>16</v>
      </c>
      <c r="G29" s="15">
        <v>8</v>
      </c>
      <c r="H29" s="15"/>
      <c r="I29" s="15"/>
      <c r="J29" s="17">
        <f t="shared" si="5"/>
        <v>2</v>
      </c>
      <c r="K29" s="17">
        <f t="shared" si="6"/>
        <v>1</v>
      </c>
      <c r="L29" s="24"/>
    </row>
    <row r="30" spans="1:12" x14ac:dyDescent="0.2">
      <c r="A30" s="7" t="s">
        <v>101</v>
      </c>
      <c r="B30" s="27" t="s">
        <v>129</v>
      </c>
      <c r="C30" s="15">
        <v>6</v>
      </c>
      <c r="D30" s="16" t="s">
        <v>11</v>
      </c>
      <c r="E30" s="25">
        <f t="shared" si="4"/>
        <v>0</v>
      </c>
      <c r="F30" s="15"/>
      <c r="G30" s="15"/>
      <c r="H30" s="15"/>
      <c r="I30" s="15"/>
      <c r="J30" s="17"/>
      <c r="K30" s="17"/>
      <c r="L30" s="24"/>
    </row>
    <row r="31" spans="1:12" x14ac:dyDescent="0.2">
      <c r="B31" s="28" t="s">
        <v>15</v>
      </c>
      <c r="C31" s="22">
        <f>SUM(C19:C30)</f>
        <v>30</v>
      </c>
      <c r="D31" s="22">
        <v>5</v>
      </c>
      <c r="E31" s="22">
        <f>SUM(E19:E30)</f>
        <v>201</v>
      </c>
      <c r="F31" s="22">
        <f t="shared" ref="F31:K31" si="7">SUM(F19:F30)</f>
        <v>68</v>
      </c>
      <c r="G31" s="22">
        <f>SUM(G19:G30)</f>
        <v>64</v>
      </c>
      <c r="H31" s="22">
        <f>SUM(H19:H30)</f>
        <v>56</v>
      </c>
      <c r="I31" s="22">
        <f>SUM(I19:I30)</f>
        <v>13</v>
      </c>
      <c r="J31" s="23">
        <f t="shared" si="7"/>
        <v>8.5</v>
      </c>
      <c r="K31" s="23">
        <f t="shared" si="7"/>
        <v>15</v>
      </c>
      <c r="L31" s="24"/>
    </row>
    <row r="32" spans="1:12" x14ac:dyDescent="0.2">
      <c r="B32" s="132" t="s">
        <v>130</v>
      </c>
      <c r="C32" s="133"/>
      <c r="D32" s="133"/>
      <c r="E32" s="133"/>
      <c r="F32" s="133"/>
      <c r="G32" s="133"/>
      <c r="H32" s="133"/>
      <c r="I32" s="133"/>
      <c r="J32" s="133"/>
      <c r="K32" s="134"/>
      <c r="L32" s="24"/>
    </row>
    <row r="33" spans="1:12" x14ac:dyDescent="0.2">
      <c r="A33" s="7" t="s">
        <v>102</v>
      </c>
      <c r="B33" s="58" t="s">
        <v>17</v>
      </c>
      <c r="C33" s="59">
        <v>3</v>
      </c>
      <c r="D33" s="60" t="s">
        <v>13</v>
      </c>
      <c r="E33" s="61">
        <f>SUM(F33:I33)</f>
        <v>24</v>
      </c>
      <c r="F33" s="60">
        <v>8</v>
      </c>
      <c r="G33" s="60"/>
      <c r="H33" s="60">
        <v>16</v>
      </c>
      <c r="I33" s="60"/>
      <c r="J33" s="62">
        <f>ROUND(F33/8,1)</f>
        <v>1</v>
      </c>
      <c r="K33" s="62">
        <f>ROUND((G33+H33)/8,1)</f>
        <v>2</v>
      </c>
    </row>
    <row r="34" spans="1:12" x14ac:dyDescent="0.2">
      <c r="A34" s="7" t="s">
        <v>103</v>
      </c>
      <c r="B34" s="63" t="s">
        <v>46</v>
      </c>
      <c r="C34" s="60">
        <v>4</v>
      </c>
      <c r="D34" s="60" t="s">
        <v>11</v>
      </c>
      <c r="E34" s="61">
        <f t="shared" ref="E34:E42" si="8">SUM(F34:I34)</f>
        <v>24</v>
      </c>
      <c r="F34" s="60"/>
      <c r="G34" s="60">
        <v>8</v>
      </c>
      <c r="H34" s="60">
        <v>16</v>
      </c>
      <c r="I34" s="60"/>
      <c r="J34" s="62">
        <f t="shared" ref="J34:J42" si="9">ROUND(F34/8,1)</f>
        <v>0</v>
      </c>
      <c r="K34" s="62">
        <f t="shared" ref="K34:K42" si="10">ROUND((G34+H34)/8,1)</f>
        <v>3</v>
      </c>
    </row>
    <row r="35" spans="1:12" ht="15" customHeight="1" x14ac:dyDescent="0.2">
      <c r="A35" s="7" t="s">
        <v>104</v>
      </c>
      <c r="B35" s="64" t="s">
        <v>146</v>
      </c>
      <c r="C35" s="65">
        <v>4</v>
      </c>
      <c r="D35" s="60" t="s">
        <v>11</v>
      </c>
      <c r="E35" s="61">
        <f t="shared" si="8"/>
        <v>24</v>
      </c>
      <c r="F35" s="60"/>
      <c r="G35" s="60"/>
      <c r="H35" s="60">
        <v>24</v>
      </c>
      <c r="I35" s="66"/>
      <c r="J35" s="62">
        <f t="shared" si="9"/>
        <v>0</v>
      </c>
      <c r="K35" s="62">
        <f t="shared" si="10"/>
        <v>3</v>
      </c>
    </row>
    <row r="36" spans="1:12" ht="13.9" customHeight="1" x14ac:dyDescent="0.2">
      <c r="A36" s="7" t="s">
        <v>105</v>
      </c>
      <c r="B36" s="63" t="s">
        <v>30</v>
      </c>
      <c r="C36" s="59">
        <v>4</v>
      </c>
      <c r="D36" s="60" t="s">
        <v>11</v>
      </c>
      <c r="E36" s="61">
        <f t="shared" si="8"/>
        <v>24</v>
      </c>
      <c r="F36" s="60">
        <v>8</v>
      </c>
      <c r="G36" s="60">
        <v>4</v>
      </c>
      <c r="H36" s="60">
        <v>8</v>
      </c>
      <c r="I36" s="60">
        <v>4</v>
      </c>
      <c r="J36" s="62">
        <f t="shared" si="9"/>
        <v>1</v>
      </c>
      <c r="K36" s="62">
        <f t="shared" si="10"/>
        <v>1.5</v>
      </c>
    </row>
    <row r="37" spans="1:12" ht="15" customHeight="1" x14ac:dyDescent="0.2">
      <c r="A37" s="7" t="s">
        <v>106</v>
      </c>
      <c r="B37" s="63" t="s">
        <v>68</v>
      </c>
      <c r="C37" s="59">
        <v>1</v>
      </c>
      <c r="D37" s="60" t="s">
        <v>13</v>
      </c>
      <c r="E37" s="61">
        <f t="shared" si="8"/>
        <v>8</v>
      </c>
      <c r="F37" s="60">
        <v>8</v>
      </c>
      <c r="G37" s="60"/>
      <c r="H37" s="60"/>
      <c r="I37" s="60"/>
      <c r="J37" s="62">
        <f t="shared" si="9"/>
        <v>1</v>
      </c>
      <c r="K37" s="62">
        <f t="shared" si="10"/>
        <v>0</v>
      </c>
    </row>
    <row r="38" spans="1:12" ht="15" customHeight="1" x14ac:dyDescent="0.2">
      <c r="A38" s="7" t="s">
        <v>107</v>
      </c>
      <c r="B38" s="3" t="s">
        <v>23</v>
      </c>
      <c r="C38" s="18">
        <v>3</v>
      </c>
      <c r="D38" s="15" t="s">
        <v>13</v>
      </c>
      <c r="E38" s="25">
        <f t="shared" si="8"/>
        <v>20</v>
      </c>
      <c r="F38" s="15">
        <v>8</v>
      </c>
      <c r="G38" s="15"/>
      <c r="H38" s="15">
        <v>8</v>
      </c>
      <c r="I38" s="15">
        <v>4</v>
      </c>
      <c r="J38" s="17">
        <f t="shared" si="9"/>
        <v>1</v>
      </c>
      <c r="K38" s="17">
        <f t="shared" si="10"/>
        <v>1</v>
      </c>
    </row>
    <row r="39" spans="1:12" x14ac:dyDescent="0.2">
      <c r="A39" s="7" t="s">
        <v>108</v>
      </c>
      <c r="B39" s="6" t="s">
        <v>149</v>
      </c>
      <c r="C39" s="30">
        <v>2</v>
      </c>
      <c r="D39" s="15" t="s">
        <v>13</v>
      </c>
      <c r="E39" s="25">
        <f t="shared" si="8"/>
        <v>16</v>
      </c>
      <c r="F39" s="15"/>
      <c r="G39" s="15"/>
      <c r="H39" s="15">
        <v>16</v>
      </c>
      <c r="I39" s="15"/>
      <c r="J39" s="17">
        <f t="shared" si="9"/>
        <v>0</v>
      </c>
      <c r="K39" s="17">
        <f t="shared" si="10"/>
        <v>2</v>
      </c>
    </row>
    <row r="40" spans="1:12" ht="14.25" customHeight="1" x14ac:dyDescent="0.2">
      <c r="A40" s="7" t="s">
        <v>109</v>
      </c>
      <c r="B40" s="3" t="s">
        <v>78</v>
      </c>
      <c r="C40" s="30">
        <v>1</v>
      </c>
      <c r="D40" s="15" t="s">
        <v>13</v>
      </c>
      <c r="E40" s="25">
        <f t="shared" si="8"/>
        <v>12</v>
      </c>
      <c r="F40" s="15"/>
      <c r="G40" s="15"/>
      <c r="H40" s="15">
        <v>12</v>
      </c>
      <c r="I40" s="15"/>
      <c r="J40" s="17">
        <f t="shared" si="9"/>
        <v>0</v>
      </c>
      <c r="K40" s="17">
        <f t="shared" si="10"/>
        <v>1.5</v>
      </c>
    </row>
    <row r="41" spans="1:12" x14ac:dyDescent="0.2">
      <c r="A41" s="7" t="s">
        <v>110</v>
      </c>
      <c r="B41" s="6" t="s">
        <v>56</v>
      </c>
      <c r="C41" s="52">
        <v>4</v>
      </c>
      <c r="D41" s="15" t="s">
        <v>11</v>
      </c>
      <c r="E41" s="25">
        <f t="shared" si="8"/>
        <v>24</v>
      </c>
      <c r="F41" s="15">
        <v>8</v>
      </c>
      <c r="G41" s="15">
        <v>8</v>
      </c>
      <c r="H41" s="15">
        <v>8</v>
      </c>
      <c r="I41" s="15"/>
      <c r="J41" s="17">
        <f t="shared" si="9"/>
        <v>1</v>
      </c>
      <c r="K41" s="17">
        <f t="shared" si="10"/>
        <v>2</v>
      </c>
    </row>
    <row r="42" spans="1:12" x14ac:dyDescent="0.2">
      <c r="A42" s="7" t="s">
        <v>111</v>
      </c>
      <c r="B42" s="6" t="s">
        <v>139</v>
      </c>
      <c r="C42" s="53">
        <v>4</v>
      </c>
      <c r="D42" s="15" t="s">
        <v>11</v>
      </c>
      <c r="E42" s="25">
        <f t="shared" si="8"/>
        <v>21</v>
      </c>
      <c r="F42" s="15">
        <v>8</v>
      </c>
      <c r="G42" s="15">
        <v>8</v>
      </c>
      <c r="H42" s="15"/>
      <c r="I42" s="15">
        <v>5</v>
      </c>
      <c r="J42" s="17">
        <f t="shared" si="9"/>
        <v>1</v>
      </c>
      <c r="K42" s="17">
        <f t="shared" si="10"/>
        <v>1</v>
      </c>
    </row>
    <row r="43" spans="1:12" x14ac:dyDescent="0.2">
      <c r="B43" s="28" t="s">
        <v>15</v>
      </c>
      <c r="C43" s="22">
        <f>SUM(C33:C42)</f>
        <v>30</v>
      </c>
      <c r="D43" s="31">
        <v>5</v>
      </c>
      <c r="E43" s="22">
        <f>SUM(E33:E42)</f>
        <v>197</v>
      </c>
      <c r="F43" s="22">
        <f t="shared" ref="F43:K43" si="11">SUM(F33:F42)</f>
        <v>48</v>
      </c>
      <c r="G43" s="22">
        <f t="shared" si="11"/>
        <v>28</v>
      </c>
      <c r="H43" s="22">
        <f t="shared" si="11"/>
        <v>108</v>
      </c>
      <c r="I43" s="22">
        <f t="shared" si="11"/>
        <v>13</v>
      </c>
      <c r="J43" s="23">
        <f t="shared" si="11"/>
        <v>6</v>
      </c>
      <c r="K43" s="23">
        <f t="shared" si="11"/>
        <v>17</v>
      </c>
      <c r="L43" s="32"/>
    </row>
    <row r="44" spans="1:12" x14ac:dyDescent="0.2">
      <c r="B44" s="132" t="s">
        <v>131</v>
      </c>
      <c r="C44" s="133"/>
      <c r="D44" s="133"/>
      <c r="E44" s="133"/>
      <c r="F44" s="133"/>
      <c r="G44" s="133"/>
      <c r="H44" s="133"/>
      <c r="I44" s="133"/>
      <c r="J44" s="133"/>
      <c r="K44" s="134"/>
    </row>
    <row r="45" spans="1:12" x14ac:dyDescent="0.2">
      <c r="A45" s="7" t="s">
        <v>112</v>
      </c>
      <c r="B45" s="27" t="s">
        <v>65</v>
      </c>
      <c r="C45" s="15">
        <v>1</v>
      </c>
      <c r="D45" s="15" t="s">
        <v>13</v>
      </c>
      <c r="E45" s="16">
        <f>SUM(F45:I45)</f>
        <v>8</v>
      </c>
      <c r="F45" s="15"/>
      <c r="G45" s="15"/>
      <c r="H45" s="15">
        <v>8</v>
      </c>
      <c r="I45" s="15"/>
      <c r="J45" s="17">
        <f>ROUND(F45/4,1)</f>
        <v>0</v>
      </c>
      <c r="K45" s="17">
        <f>ROUND((G45+H45)/4,1)</f>
        <v>2</v>
      </c>
    </row>
    <row r="46" spans="1:12" x14ac:dyDescent="0.2">
      <c r="A46" s="7" t="s">
        <v>117</v>
      </c>
      <c r="B46" s="6" t="s">
        <v>44</v>
      </c>
      <c r="C46" s="30">
        <v>4</v>
      </c>
      <c r="D46" s="15" t="s">
        <v>11</v>
      </c>
      <c r="E46" s="16">
        <f t="shared" ref="E46:E49" si="12">SUM(F46:I46)</f>
        <v>24</v>
      </c>
      <c r="F46" s="15">
        <v>8</v>
      </c>
      <c r="G46" s="15">
        <v>12</v>
      </c>
      <c r="H46" s="15"/>
      <c r="I46" s="15">
        <v>4</v>
      </c>
      <c r="J46" s="17">
        <f t="shared" ref="J46:J49" si="13">ROUND(F46/4,1)</f>
        <v>2</v>
      </c>
      <c r="K46" s="17">
        <f t="shared" ref="K46:K49" si="14">ROUND((G46+H46)/4,1)</f>
        <v>3</v>
      </c>
    </row>
    <row r="47" spans="1:12" x14ac:dyDescent="0.2">
      <c r="A47" s="7" t="s">
        <v>118</v>
      </c>
      <c r="B47" s="3" t="s">
        <v>79</v>
      </c>
      <c r="C47" s="15">
        <v>2</v>
      </c>
      <c r="D47" s="15" t="s">
        <v>13</v>
      </c>
      <c r="E47" s="16">
        <f t="shared" si="12"/>
        <v>16</v>
      </c>
      <c r="F47" s="15"/>
      <c r="G47" s="15"/>
      <c r="H47" s="15">
        <v>16</v>
      </c>
      <c r="I47" s="15" t="s">
        <v>19</v>
      </c>
      <c r="J47" s="17">
        <f t="shared" si="13"/>
        <v>0</v>
      </c>
      <c r="K47" s="17">
        <f t="shared" si="14"/>
        <v>4</v>
      </c>
    </row>
    <row r="48" spans="1:12" x14ac:dyDescent="0.2">
      <c r="A48" s="7" t="s">
        <v>119</v>
      </c>
      <c r="B48" s="6" t="s">
        <v>57</v>
      </c>
      <c r="C48" s="17">
        <v>4</v>
      </c>
      <c r="D48" s="15" t="s">
        <v>11</v>
      </c>
      <c r="E48" s="16">
        <f t="shared" si="12"/>
        <v>24</v>
      </c>
      <c r="F48" s="15">
        <v>8</v>
      </c>
      <c r="G48" s="15">
        <v>16</v>
      </c>
      <c r="H48" s="15"/>
      <c r="I48" s="15"/>
      <c r="J48" s="17">
        <f t="shared" si="13"/>
        <v>2</v>
      </c>
      <c r="K48" s="17">
        <f t="shared" si="14"/>
        <v>4</v>
      </c>
    </row>
    <row r="49" spans="1:14" x14ac:dyDescent="0.2">
      <c r="A49" s="7" t="s">
        <v>120</v>
      </c>
      <c r="B49" s="6" t="s">
        <v>140</v>
      </c>
      <c r="C49" s="17">
        <v>4</v>
      </c>
      <c r="D49" s="15" t="s">
        <v>13</v>
      </c>
      <c r="E49" s="16">
        <f t="shared" si="12"/>
        <v>24</v>
      </c>
      <c r="F49" s="15">
        <v>8</v>
      </c>
      <c r="G49" s="15">
        <v>12</v>
      </c>
      <c r="H49" s="15"/>
      <c r="I49" s="15">
        <v>4</v>
      </c>
      <c r="J49" s="17">
        <f t="shared" si="13"/>
        <v>2</v>
      </c>
      <c r="K49" s="17">
        <f t="shared" si="14"/>
        <v>3</v>
      </c>
    </row>
    <row r="50" spans="1:14" x14ac:dyDescent="0.2">
      <c r="A50" s="7" t="s">
        <v>121</v>
      </c>
      <c r="B50" s="6" t="s">
        <v>153</v>
      </c>
      <c r="C50" s="15">
        <v>15</v>
      </c>
      <c r="D50" s="15" t="s">
        <v>11</v>
      </c>
      <c r="E50" s="16"/>
      <c r="F50" s="15"/>
      <c r="G50" s="15"/>
      <c r="H50" s="15"/>
      <c r="I50" s="15"/>
      <c r="J50" s="17"/>
      <c r="K50" s="17"/>
    </row>
    <row r="51" spans="1:14" x14ac:dyDescent="0.2">
      <c r="B51" s="28" t="s">
        <v>15</v>
      </c>
      <c r="C51" s="31">
        <f>SUM(C45:C50)</f>
        <v>30</v>
      </c>
      <c r="D51" s="31">
        <v>3</v>
      </c>
      <c r="E51" s="31">
        <f>SUM(E45:E50)</f>
        <v>96</v>
      </c>
      <c r="F51" s="31">
        <f t="shared" ref="F51:I51" si="15">SUM(F45:F50)</f>
        <v>24</v>
      </c>
      <c r="G51" s="31">
        <f t="shared" si="15"/>
        <v>40</v>
      </c>
      <c r="H51" s="31">
        <f t="shared" si="15"/>
        <v>24</v>
      </c>
      <c r="I51" s="31">
        <f t="shared" si="15"/>
        <v>8</v>
      </c>
      <c r="J51" s="23">
        <f t="shared" ref="J51:K51" si="16">SUM(J45:J50)</f>
        <v>6</v>
      </c>
      <c r="K51" s="23">
        <f t="shared" si="16"/>
        <v>16</v>
      </c>
      <c r="L51" s="24"/>
    </row>
    <row r="52" spans="1:14" x14ac:dyDescent="0.2">
      <c r="B52" s="19" t="s">
        <v>21</v>
      </c>
      <c r="C52" s="33">
        <f>C17+C31+C43+C51</f>
        <v>120</v>
      </c>
      <c r="D52" s="33">
        <f>D17+D31+D43+D51</f>
        <v>16</v>
      </c>
      <c r="E52" s="34">
        <f>E17+E31+E43+E51</f>
        <v>690</v>
      </c>
      <c r="F52" s="34">
        <f>F17+F31+F43+F51</f>
        <v>212</v>
      </c>
      <c r="G52" s="34">
        <f t="shared" ref="G52:K52" si="17">G17+G31+G43+G51</f>
        <v>228</v>
      </c>
      <c r="H52" s="34">
        <f t="shared" si="17"/>
        <v>212</v>
      </c>
      <c r="I52" s="34">
        <f t="shared" si="17"/>
        <v>38</v>
      </c>
      <c r="J52" s="35">
        <f t="shared" si="17"/>
        <v>29.5</v>
      </c>
      <c r="K52" s="35">
        <f t="shared" si="17"/>
        <v>63</v>
      </c>
      <c r="N52" s="32"/>
    </row>
    <row r="53" spans="1:14" x14ac:dyDescent="0.2">
      <c r="B53" s="19" t="s">
        <v>22</v>
      </c>
      <c r="C53" s="36"/>
      <c r="D53" s="36"/>
      <c r="E53" s="36"/>
      <c r="F53" s="37">
        <f>F52/$E$52</f>
        <v>0.30724637681159422</v>
      </c>
      <c r="G53" s="37">
        <f>G52/$E$52</f>
        <v>0.33043478260869563</v>
      </c>
      <c r="H53" s="37">
        <f>H52/$E$52</f>
        <v>0.30724637681159422</v>
      </c>
      <c r="I53" s="38">
        <f>I52/$E$52</f>
        <v>5.5072463768115941E-2</v>
      </c>
      <c r="J53" s="39"/>
      <c r="K53" s="39"/>
    </row>
    <row r="54" spans="1:14" s="41" customFormat="1" x14ac:dyDescent="0.2">
      <c r="A54" s="40"/>
    </row>
    <row r="55" spans="1:14" s="41" customFormat="1" x14ac:dyDescent="0.2">
      <c r="A55" s="42" t="s">
        <v>54</v>
      </c>
      <c r="B55" s="43" t="s">
        <v>52</v>
      </c>
    </row>
    <row r="56" spans="1:14" s="41" customFormat="1" x14ac:dyDescent="0.2">
      <c r="A56" s="42" t="s">
        <v>24</v>
      </c>
      <c r="B56" s="44" t="s">
        <v>41</v>
      </c>
      <c r="C56" s="15">
        <v>4</v>
      </c>
      <c r="D56" s="15" t="s">
        <v>11</v>
      </c>
      <c r="E56" s="15">
        <f>SUM(F56:I56)</f>
        <v>24</v>
      </c>
      <c r="F56" s="15">
        <v>8</v>
      </c>
      <c r="G56" s="15">
        <v>16</v>
      </c>
      <c r="H56" s="15"/>
      <c r="I56" s="15"/>
      <c r="J56" s="15">
        <v>1</v>
      </c>
      <c r="K56" s="15">
        <v>2</v>
      </c>
    </row>
    <row r="57" spans="1:14" s="41" customFormat="1" x14ac:dyDescent="0.2">
      <c r="A57" s="42" t="s">
        <v>25</v>
      </c>
      <c r="B57" s="6" t="s">
        <v>47</v>
      </c>
      <c r="C57" s="15">
        <v>4</v>
      </c>
      <c r="D57" s="15" t="s">
        <v>11</v>
      </c>
      <c r="E57" s="15">
        <f>SUM(F57:I57)</f>
        <v>32</v>
      </c>
      <c r="F57" s="15">
        <v>8</v>
      </c>
      <c r="G57" s="15">
        <v>16</v>
      </c>
      <c r="H57" s="15">
        <v>8</v>
      </c>
      <c r="I57" s="15"/>
      <c r="J57" s="15">
        <v>1</v>
      </c>
      <c r="K57" s="15">
        <v>3</v>
      </c>
    </row>
    <row r="58" spans="1:14" s="41" customFormat="1" x14ac:dyDescent="0.2">
      <c r="A58" s="42" t="s">
        <v>26</v>
      </c>
      <c r="B58" s="44" t="s">
        <v>42</v>
      </c>
      <c r="C58" s="15">
        <v>4</v>
      </c>
      <c r="D58" s="15" t="s">
        <v>11</v>
      </c>
      <c r="E58" s="15">
        <f>SUM(F58:I58)</f>
        <v>24</v>
      </c>
      <c r="F58" s="15">
        <v>8</v>
      </c>
      <c r="G58" s="15">
        <v>8</v>
      </c>
      <c r="H58" s="15">
        <v>8</v>
      </c>
      <c r="I58" s="15"/>
      <c r="J58" s="15">
        <v>1</v>
      </c>
      <c r="K58" s="15">
        <v>2</v>
      </c>
    </row>
    <row r="59" spans="1:14" s="41" customFormat="1" x14ac:dyDescent="0.2">
      <c r="A59" s="42" t="s">
        <v>27</v>
      </c>
      <c r="B59" s="44" t="s">
        <v>51</v>
      </c>
      <c r="C59" s="15">
        <v>4</v>
      </c>
      <c r="D59" s="15" t="s">
        <v>11</v>
      </c>
      <c r="E59" s="15">
        <f>SUM(F59:I59)</f>
        <v>24</v>
      </c>
      <c r="F59" s="15">
        <v>8</v>
      </c>
      <c r="G59" s="15">
        <v>16</v>
      </c>
      <c r="H59" s="15"/>
      <c r="I59" s="15"/>
      <c r="J59" s="15">
        <v>2</v>
      </c>
      <c r="K59" s="15">
        <v>4</v>
      </c>
    </row>
    <row r="60" spans="1:14" s="41" customFormat="1" ht="14.25" customHeight="1" x14ac:dyDescent="0.2">
      <c r="A60" s="40"/>
    </row>
    <row r="61" spans="1:14" s="41" customFormat="1" ht="14.25" customHeight="1" x14ac:dyDescent="0.2">
      <c r="A61" s="42" t="s">
        <v>54</v>
      </c>
      <c r="B61" s="43" t="s">
        <v>58</v>
      </c>
    </row>
    <row r="62" spans="1:14" s="41" customFormat="1" ht="14.25" customHeight="1" x14ac:dyDescent="0.2">
      <c r="A62" s="42" t="s">
        <v>24</v>
      </c>
      <c r="B62" s="6" t="s">
        <v>59</v>
      </c>
      <c r="C62" s="18">
        <v>4</v>
      </c>
      <c r="D62" s="15" t="s">
        <v>11</v>
      </c>
      <c r="E62" s="15">
        <f>SUM(F62:I62)</f>
        <v>24</v>
      </c>
      <c r="F62" s="15">
        <v>8</v>
      </c>
      <c r="G62" s="15">
        <v>16</v>
      </c>
      <c r="H62" s="15"/>
      <c r="I62" s="15"/>
      <c r="J62" s="15">
        <v>1</v>
      </c>
      <c r="K62" s="15">
        <v>2</v>
      </c>
    </row>
    <row r="63" spans="1:14" s="41" customFormat="1" x14ac:dyDescent="0.2">
      <c r="A63" s="42" t="s">
        <v>25</v>
      </c>
      <c r="B63" s="44" t="s">
        <v>28</v>
      </c>
      <c r="C63" s="15">
        <v>4</v>
      </c>
      <c r="D63" s="15" t="s">
        <v>11</v>
      </c>
      <c r="E63" s="15">
        <f>SUM(F63:I63)</f>
        <v>32</v>
      </c>
      <c r="F63" s="15">
        <v>8</v>
      </c>
      <c r="G63" s="15">
        <v>16</v>
      </c>
      <c r="H63" s="15">
        <v>8</v>
      </c>
      <c r="I63" s="15"/>
      <c r="J63" s="15">
        <v>1</v>
      </c>
      <c r="K63" s="15">
        <v>3</v>
      </c>
    </row>
    <row r="64" spans="1:14" s="41" customFormat="1" ht="14.25" customHeight="1" x14ac:dyDescent="0.2">
      <c r="A64" s="42" t="s">
        <v>26</v>
      </c>
      <c r="B64" s="57" t="s">
        <v>133</v>
      </c>
      <c r="C64" s="15">
        <v>4</v>
      </c>
      <c r="D64" s="15" t="s">
        <v>11</v>
      </c>
      <c r="E64" s="15">
        <f>SUM(F64:I64)</f>
        <v>24</v>
      </c>
      <c r="F64" s="15">
        <v>8</v>
      </c>
      <c r="G64" s="15">
        <v>8</v>
      </c>
      <c r="H64" s="15">
        <v>8</v>
      </c>
      <c r="I64" s="15"/>
      <c r="J64" s="15">
        <v>1</v>
      </c>
      <c r="K64" s="15">
        <v>2</v>
      </c>
    </row>
    <row r="65" spans="1:11" s="41" customFormat="1" ht="14.25" customHeight="1" x14ac:dyDescent="0.2">
      <c r="A65" s="42" t="s">
        <v>27</v>
      </c>
      <c r="B65" s="45" t="s">
        <v>29</v>
      </c>
      <c r="C65" s="15">
        <v>4</v>
      </c>
      <c r="D65" s="15" t="s">
        <v>11</v>
      </c>
      <c r="E65" s="15">
        <f>SUM(F65:I65)</f>
        <v>24</v>
      </c>
      <c r="F65" s="15">
        <v>8</v>
      </c>
      <c r="G65" s="15">
        <v>16</v>
      </c>
      <c r="H65" s="15"/>
      <c r="I65" s="15"/>
      <c r="J65" s="15">
        <v>2</v>
      </c>
      <c r="K65" s="15">
        <v>4</v>
      </c>
    </row>
    <row r="66" spans="1:11" s="41" customFormat="1" ht="14.25" customHeight="1" x14ac:dyDescent="0.2">
      <c r="A66" s="40"/>
    </row>
    <row r="67" spans="1:11" s="41" customFormat="1" x14ac:dyDescent="0.2">
      <c r="A67" s="40"/>
    </row>
    <row r="68" spans="1:11" s="41" customFormat="1" x14ac:dyDescent="0.2">
      <c r="A68" s="40"/>
      <c r="B68" s="2" t="s">
        <v>141</v>
      </c>
      <c r="C68" s="4">
        <f>SUM(C14:C16)+SUM(C27:C29)+C41+C42+C48+C49</f>
        <v>36</v>
      </c>
      <c r="D68" s="5" t="s">
        <v>1</v>
      </c>
      <c r="E68" s="2" t="s">
        <v>114</v>
      </c>
      <c r="F68" s="2"/>
      <c r="G68" s="2"/>
    </row>
    <row r="69" spans="1:11" s="41" customFormat="1" ht="13.15" customHeight="1" x14ac:dyDescent="0.2">
      <c r="A69" s="40"/>
      <c r="B69" s="41" t="s">
        <v>142</v>
      </c>
      <c r="C69" s="46">
        <v>8</v>
      </c>
      <c r="D69" s="41" t="s">
        <v>1</v>
      </c>
      <c r="E69" s="41" t="s">
        <v>132</v>
      </c>
    </row>
    <row r="70" spans="1:11" s="41" customFormat="1" ht="13.15" customHeight="1" x14ac:dyDescent="0.2">
      <c r="A70" s="40"/>
      <c r="B70" s="47"/>
    </row>
    <row r="71" spans="1:11" s="41" customFormat="1" ht="13.15" customHeight="1" x14ac:dyDescent="0.2">
      <c r="A71" s="40"/>
      <c r="B71" s="47"/>
    </row>
    <row r="72" spans="1:11" s="41" customFormat="1" ht="13.15" customHeight="1" x14ac:dyDescent="0.2">
      <c r="A72" s="40"/>
      <c r="B72" s="47"/>
    </row>
    <row r="73" spans="1:11" s="41" customFormat="1" ht="13.15" customHeight="1" x14ac:dyDescent="0.2">
      <c r="A73" s="40"/>
      <c r="B73" s="47"/>
    </row>
    <row r="74" spans="1:11" s="41" customFormat="1" ht="13.15" customHeight="1" x14ac:dyDescent="0.2">
      <c r="A74" s="40"/>
      <c r="B74" s="47"/>
    </row>
    <row r="75" spans="1:11" s="41" customFormat="1" ht="13.15" customHeight="1" x14ac:dyDescent="0.2">
      <c r="A75" s="40"/>
    </row>
    <row r="76" spans="1:11" s="41" customFormat="1" ht="13.15" customHeight="1" x14ac:dyDescent="0.2">
      <c r="A76" s="40"/>
    </row>
    <row r="77" spans="1:11" s="41" customFormat="1" ht="18.600000000000001" customHeight="1" x14ac:dyDescent="0.2">
      <c r="A77" s="40"/>
      <c r="B77" s="128" t="s">
        <v>147</v>
      </c>
      <c r="C77" s="128"/>
      <c r="D77" s="128"/>
      <c r="E77" s="128"/>
      <c r="F77" s="128"/>
      <c r="G77" s="128"/>
      <c r="H77" s="128"/>
      <c r="I77" s="128"/>
      <c r="J77" s="128"/>
      <c r="K77" s="128"/>
    </row>
    <row r="78" spans="1:11" s="41" customFormat="1" x14ac:dyDescent="0.2">
      <c r="A78" s="40"/>
      <c r="B78" s="48"/>
    </row>
    <row r="79" spans="1:11" s="41" customFormat="1" ht="103.5" x14ac:dyDescent="0.2">
      <c r="A79" s="40"/>
      <c r="B79" s="116" t="s">
        <v>143</v>
      </c>
      <c r="C79" s="118" t="s">
        <v>1</v>
      </c>
      <c r="D79" s="117" t="s">
        <v>2</v>
      </c>
      <c r="E79" s="117" t="s">
        <v>3</v>
      </c>
      <c r="F79" s="117" t="s">
        <v>4</v>
      </c>
      <c r="G79" s="117" t="s">
        <v>31</v>
      </c>
      <c r="H79" s="117" t="s">
        <v>32</v>
      </c>
      <c r="I79" s="117" t="s">
        <v>33</v>
      </c>
      <c r="J79" s="117" t="s">
        <v>8</v>
      </c>
      <c r="K79" s="117" t="s">
        <v>9</v>
      </c>
    </row>
    <row r="80" spans="1:11" s="41" customFormat="1" x14ac:dyDescent="0.2">
      <c r="A80" s="40"/>
      <c r="B80" s="49" t="s">
        <v>34</v>
      </c>
      <c r="C80" s="49"/>
      <c r="D80" s="49"/>
      <c r="E80" s="49"/>
      <c r="F80" s="49"/>
      <c r="G80" s="49"/>
      <c r="H80" s="49"/>
      <c r="I80" s="49"/>
      <c r="J80" s="49"/>
      <c r="K80" s="49"/>
    </row>
    <row r="81" spans="1:13" s="41" customFormat="1" x14ac:dyDescent="0.2">
      <c r="A81" s="40"/>
      <c r="B81" s="6" t="s">
        <v>60</v>
      </c>
      <c r="C81" s="15">
        <v>3</v>
      </c>
      <c r="D81" s="15" t="s">
        <v>13</v>
      </c>
      <c r="E81" s="15">
        <f>SUM(F81:G81)</f>
        <v>20</v>
      </c>
      <c r="F81" s="15">
        <v>8</v>
      </c>
      <c r="G81" s="15">
        <v>12</v>
      </c>
      <c r="H81" s="15"/>
      <c r="I81" s="15"/>
      <c r="J81" s="15">
        <v>1</v>
      </c>
      <c r="K81" s="15">
        <v>1.5</v>
      </c>
    </row>
    <row r="82" spans="1:13" s="41" customFormat="1" x14ac:dyDescent="0.2">
      <c r="A82" s="40"/>
      <c r="B82" s="6" t="s">
        <v>61</v>
      </c>
      <c r="C82" s="15">
        <v>3</v>
      </c>
      <c r="D82" s="15" t="s">
        <v>13</v>
      </c>
      <c r="E82" s="15">
        <f>SUM(F82:G82)</f>
        <v>20</v>
      </c>
      <c r="F82" s="15">
        <v>8</v>
      </c>
      <c r="G82" s="15">
        <v>12</v>
      </c>
      <c r="H82" s="15"/>
      <c r="I82" s="15"/>
      <c r="J82" s="15">
        <v>1</v>
      </c>
      <c r="K82" s="15">
        <v>1.5</v>
      </c>
    </row>
    <row r="83" spans="1:13" s="41" customFormat="1" x14ac:dyDescent="0.2">
      <c r="A83" s="40"/>
      <c r="B83" s="49" t="s">
        <v>35</v>
      </c>
      <c r="C83" s="29"/>
      <c r="D83" s="29"/>
      <c r="E83" s="29"/>
      <c r="F83" s="29"/>
      <c r="G83" s="29"/>
      <c r="H83" s="29"/>
      <c r="I83" s="29"/>
      <c r="J83" s="29"/>
      <c r="K83" s="29"/>
    </row>
    <row r="84" spans="1:13" s="41" customFormat="1" x14ac:dyDescent="0.2">
      <c r="A84" s="40"/>
      <c r="B84" s="6" t="s">
        <v>77</v>
      </c>
      <c r="C84" s="15">
        <v>3</v>
      </c>
      <c r="D84" s="15" t="s">
        <v>13</v>
      </c>
      <c r="E84" s="15">
        <f>SUM(F84:G84)</f>
        <v>20</v>
      </c>
      <c r="F84" s="15">
        <v>8</v>
      </c>
      <c r="G84" s="15">
        <v>12</v>
      </c>
      <c r="H84" s="15"/>
      <c r="I84" s="15"/>
      <c r="J84" s="15">
        <v>1</v>
      </c>
      <c r="K84" s="15">
        <v>1.5</v>
      </c>
    </row>
    <row r="85" spans="1:13" s="41" customFormat="1" x14ac:dyDescent="0.2">
      <c r="A85" s="40"/>
      <c r="B85" s="6" t="s">
        <v>116</v>
      </c>
      <c r="C85" s="15">
        <v>3</v>
      </c>
      <c r="D85" s="15" t="s">
        <v>13</v>
      </c>
      <c r="E85" s="15">
        <f>SUM(F85:G85)</f>
        <v>20</v>
      </c>
      <c r="F85" s="15">
        <v>8</v>
      </c>
      <c r="G85" s="15">
        <v>12</v>
      </c>
      <c r="H85" s="15"/>
      <c r="I85" s="15"/>
      <c r="J85" s="15">
        <v>1</v>
      </c>
      <c r="K85" s="15">
        <v>1.5</v>
      </c>
    </row>
    <row r="86" spans="1:13" s="41" customFormat="1" x14ac:dyDescent="0.2">
      <c r="A86" s="40"/>
      <c r="B86" s="49" t="s">
        <v>36</v>
      </c>
      <c r="C86" s="29"/>
      <c r="D86" s="29"/>
      <c r="E86" s="29"/>
      <c r="F86" s="29"/>
      <c r="G86" s="29"/>
      <c r="H86" s="29"/>
      <c r="I86" s="29"/>
      <c r="J86" s="29"/>
      <c r="K86" s="29"/>
    </row>
    <row r="87" spans="1:13" s="41" customFormat="1" x14ac:dyDescent="0.2">
      <c r="A87" s="40"/>
      <c r="B87" s="50" t="s">
        <v>39</v>
      </c>
      <c r="C87" s="15">
        <v>3</v>
      </c>
      <c r="D87" s="15" t="s">
        <v>13</v>
      </c>
      <c r="E87" s="15">
        <f>SUM(F87:I87)</f>
        <v>24</v>
      </c>
      <c r="F87" s="15">
        <v>8</v>
      </c>
      <c r="G87" s="6"/>
      <c r="H87" s="54">
        <v>16</v>
      </c>
      <c r="I87" s="15"/>
      <c r="J87" s="15">
        <v>1</v>
      </c>
      <c r="K87" s="15">
        <v>2</v>
      </c>
    </row>
    <row r="88" spans="1:13" s="41" customFormat="1" x14ac:dyDescent="0.2">
      <c r="A88" s="40"/>
      <c r="B88" s="50" t="s">
        <v>48</v>
      </c>
      <c r="C88" s="15">
        <v>3</v>
      </c>
      <c r="D88" s="15" t="s">
        <v>13</v>
      </c>
      <c r="E88" s="15">
        <f>SUM(F88:H88)</f>
        <v>24</v>
      </c>
      <c r="F88" s="15">
        <v>8</v>
      </c>
      <c r="G88" s="6"/>
      <c r="H88" s="54">
        <v>16</v>
      </c>
      <c r="I88" s="15"/>
      <c r="J88" s="15">
        <v>1</v>
      </c>
      <c r="K88" s="15">
        <v>2</v>
      </c>
    </row>
    <row r="89" spans="1:13" s="41" customFormat="1" x14ac:dyDescent="0.2">
      <c r="A89" s="40"/>
      <c r="B89" s="6" t="s">
        <v>76</v>
      </c>
      <c r="C89" s="15">
        <v>3</v>
      </c>
      <c r="D89" s="15" t="s">
        <v>13</v>
      </c>
      <c r="E89" s="15">
        <f>SUM(F89:H89)</f>
        <v>24</v>
      </c>
      <c r="F89" s="15">
        <v>8</v>
      </c>
      <c r="G89" s="6"/>
      <c r="H89" s="54">
        <v>16</v>
      </c>
      <c r="I89" s="15"/>
      <c r="J89" s="15">
        <v>1</v>
      </c>
      <c r="K89" s="15">
        <v>2</v>
      </c>
    </row>
    <row r="90" spans="1:13" s="41" customFormat="1" x14ac:dyDescent="0.2">
      <c r="A90" s="40"/>
      <c r="B90" s="49" t="s">
        <v>37</v>
      </c>
      <c r="C90" s="29"/>
      <c r="D90" s="29"/>
      <c r="E90" s="29"/>
      <c r="F90" s="29"/>
      <c r="G90" s="29"/>
      <c r="H90" s="29"/>
      <c r="I90" s="29"/>
      <c r="J90" s="29"/>
      <c r="K90" s="29"/>
    </row>
    <row r="91" spans="1:13" s="41" customFormat="1" x14ac:dyDescent="0.2">
      <c r="A91" s="40"/>
      <c r="B91" s="50" t="s">
        <v>38</v>
      </c>
      <c r="C91" s="15">
        <v>3</v>
      </c>
      <c r="D91" s="15" t="s">
        <v>13</v>
      </c>
      <c r="E91" s="15">
        <f>SUM(F91:G91)</f>
        <v>24</v>
      </c>
      <c r="F91" s="15">
        <v>16</v>
      </c>
      <c r="G91" s="15">
        <v>8</v>
      </c>
      <c r="H91" s="15"/>
      <c r="I91" s="15"/>
      <c r="J91" s="15">
        <v>2</v>
      </c>
      <c r="K91" s="15">
        <v>1</v>
      </c>
      <c r="M91" s="51"/>
    </row>
    <row r="92" spans="1:13" s="41" customFormat="1" x14ac:dyDescent="0.2">
      <c r="A92" s="40"/>
      <c r="B92" s="6" t="s">
        <v>49</v>
      </c>
      <c r="C92" s="15">
        <v>3</v>
      </c>
      <c r="D92" s="15" t="s">
        <v>13</v>
      </c>
      <c r="E92" s="15">
        <f>SUM(F92:G92)</f>
        <v>24</v>
      </c>
      <c r="F92" s="15">
        <v>16</v>
      </c>
      <c r="G92" s="15">
        <v>8</v>
      </c>
      <c r="H92" s="15"/>
      <c r="I92" s="15"/>
      <c r="J92" s="15">
        <v>2</v>
      </c>
      <c r="K92" s="15">
        <v>1</v>
      </c>
      <c r="M92" s="51"/>
    </row>
    <row r="93" spans="1:13" s="41" customFormat="1" x14ac:dyDescent="0.2">
      <c r="A93" s="40"/>
      <c r="B93" s="49" t="s">
        <v>74</v>
      </c>
      <c r="C93" s="29"/>
      <c r="D93" s="29"/>
      <c r="E93" s="29"/>
      <c r="F93" s="29"/>
      <c r="G93" s="29"/>
      <c r="H93" s="29"/>
      <c r="I93" s="29"/>
      <c r="J93" s="29"/>
      <c r="K93" s="29"/>
      <c r="M93" s="51"/>
    </row>
    <row r="94" spans="1:13" s="41" customFormat="1" x14ac:dyDescent="0.2">
      <c r="A94" s="40"/>
      <c r="B94" s="6" t="s">
        <v>64</v>
      </c>
      <c r="C94" s="15">
        <v>4</v>
      </c>
      <c r="D94" s="15" t="s">
        <v>11</v>
      </c>
      <c r="E94" s="15">
        <f>SUM(F94:I94)</f>
        <v>21</v>
      </c>
      <c r="F94" s="15">
        <v>8</v>
      </c>
      <c r="G94" s="15">
        <v>8</v>
      </c>
      <c r="H94" s="15"/>
      <c r="I94" s="15">
        <v>5</v>
      </c>
      <c r="J94" s="15">
        <v>1</v>
      </c>
      <c r="K94" s="15">
        <v>1</v>
      </c>
      <c r="M94" s="51"/>
    </row>
    <row r="95" spans="1:13" s="41" customFormat="1" x14ac:dyDescent="0.2">
      <c r="A95" s="40"/>
      <c r="B95" s="6" t="s">
        <v>50</v>
      </c>
      <c r="C95" s="15">
        <v>4</v>
      </c>
      <c r="D95" s="15" t="s">
        <v>11</v>
      </c>
      <c r="E95" s="15">
        <f>SUM(F95:I95)</f>
        <v>21</v>
      </c>
      <c r="F95" s="15">
        <v>8</v>
      </c>
      <c r="G95" s="15">
        <v>8</v>
      </c>
      <c r="H95" s="15"/>
      <c r="I95" s="15">
        <v>5</v>
      </c>
      <c r="J95" s="15">
        <v>1</v>
      </c>
      <c r="K95" s="15">
        <v>1</v>
      </c>
      <c r="M95" s="51"/>
    </row>
    <row r="96" spans="1:13" s="41" customFormat="1" x14ac:dyDescent="0.2">
      <c r="A96" s="40"/>
      <c r="B96" s="49" t="s">
        <v>62</v>
      </c>
      <c r="C96" s="29"/>
      <c r="D96" s="29"/>
      <c r="E96" s="29"/>
      <c r="F96" s="29"/>
      <c r="G96" s="29"/>
      <c r="H96" s="29"/>
      <c r="I96" s="29"/>
      <c r="J96" s="29"/>
      <c r="K96" s="29"/>
      <c r="M96" s="51"/>
    </row>
    <row r="97" spans="1:13" s="41" customFormat="1" x14ac:dyDescent="0.2">
      <c r="A97" s="40"/>
      <c r="B97" s="50" t="s">
        <v>40</v>
      </c>
      <c r="C97" s="15">
        <v>4</v>
      </c>
      <c r="D97" s="15" t="s">
        <v>13</v>
      </c>
      <c r="E97" s="15">
        <f>SUM(F97:I97)</f>
        <v>24</v>
      </c>
      <c r="F97" s="15">
        <v>8</v>
      </c>
      <c r="G97" s="15">
        <v>12</v>
      </c>
      <c r="H97" s="15"/>
      <c r="I97" s="15">
        <v>4</v>
      </c>
      <c r="J97" s="15">
        <v>2</v>
      </c>
      <c r="K97" s="15">
        <v>3</v>
      </c>
      <c r="M97" s="51"/>
    </row>
    <row r="98" spans="1:13" s="41" customFormat="1" x14ac:dyDescent="0.2">
      <c r="A98" s="40"/>
      <c r="B98" s="50" t="s">
        <v>72</v>
      </c>
      <c r="C98" s="15">
        <v>4</v>
      </c>
      <c r="D98" s="15" t="s">
        <v>13</v>
      </c>
      <c r="E98" s="15">
        <f>SUM(F98:I98)</f>
        <v>24</v>
      </c>
      <c r="F98" s="15">
        <v>8</v>
      </c>
      <c r="G98" s="15">
        <v>12</v>
      </c>
      <c r="H98" s="15"/>
      <c r="I98" s="15">
        <v>4</v>
      </c>
      <c r="J98" s="15">
        <v>2</v>
      </c>
      <c r="K98" s="15">
        <v>3</v>
      </c>
      <c r="M98" s="51"/>
    </row>
    <row r="99" spans="1:13" s="41" customFormat="1" x14ac:dyDescent="0.2">
      <c r="A99" s="40"/>
      <c r="M99" s="51"/>
    </row>
    <row r="100" spans="1:13" s="41" customFormat="1" x14ac:dyDescent="0.2">
      <c r="A100" s="40"/>
      <c r="M100" s="51"/>
    </row>
    <row r="101" spans="1:13" s="41" customFormat="1" x14ac:dyDescent="0.2">
      <c r="A101" s="40"/>
      <c r="M101" s="51"/>
    </row>
    <row r="102" spans="1:13" s="41" customFormat="1" x14ac:dyDescent="0.2">
      <c r="A102" s="40"/>
      <c r="M102" s="51"/>
    </row>
    <row r="103" spans="1:13" s="41" customFormat="1" x14ac:dyDescent="0.2">
      <c r="A103" s="40"/>
      <c r="M103" s="51"/>
    </row>
  </sheetData>
  <mergeCells count="7">
    <mergeCell ref="B77:K77"/>
    <mergeCell ref="B2:K2"/>
    <mergeCell ref="B3:K4"/>
    <mergeCell ref="B7:K7"/>
    <mergeCell ref="B18:K18"/>
    <mergeCell ref="B32:K32"/>
    <mergeCell ref="B44:K44"/>
  </mergeCells>
  <pageMargins left="0.11811023622047245" right="0.11811023622047245" top="0.11811023622047245" bottom="0.11811023622047245" header="0" footer="0"/>
  <pageSetup paperSize="9" scale="5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TiR stacjonarne</vt:lpstr>
      <vt:lpstr>TiR niestacjonarne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</dc:creator>
  <cp:lastModifiedBy>Danuta Sawa</cp:lastModifiedBy>
  <cp:lastPrinted>2026-03-02T08:27:19Z</cp:lastPrinted>
  <dcterms:created xsi:type="dcterms:W3CDTF">2016-02-03T14:21:44Z</dcterms:created>
  <dcterms:modified xsi:type="dcterms:W3CDTF">2026-03-02T08:27:23Z</dcterms:modified>
</cp:coreProperties>
</file>