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nuta Sawa\Desktop\senat luty 2026\doskoanlenie turystyka i rekreacja\"/>
    </mc:Choice>
  </mc:AlternateContent>
  <xr:revisionPtr revIDLastSave="0" documentId="13_ncr:1_{CE6E6A85-50FB-4CD9-8906-969E00C945BF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TiR stacjonarne" sheetId="1" r:id="rId1"/>
    <sheet name="TiRniestacjonarne" sheetId="2" r:id="rId2"/>
  </sheets>
  <definedNames>
    <definedName name="_xlnm.Print_Area" localSheetId="0">'TiR stacjonarne'!$A$1:$K$142</definedName>
    <definedName name="_xlnm.Print_Area" localSheetId="1">TiRniestacjonarne!$A$1:$K$138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38" i="2" l="1"/>
  <c r="E137" i="2"/>
  <c r="E135" i="2"/>
  <c r="E134" i="2"/>
  <c r="E132" i="2"/>
  <c r="E131" i="2"/>
  <c r="E129" i="2"/>
  <c r="E128" i="2"/>
  <c r="E126" i="2"/>
  <c r="E125" i="2"/>
  <c r="E123" i="2"/>
  <c r="E122" i="2"/>
  <c r="E119" i="2"/>
  <c r="E118" i="2"/>
  <c r="E116" i="2"/>
  <c r="E115" i="2"/>
  <c r="E113" i="2"/>
  <c r="E112" i="2"/>
  <c r="E110" i="2"/>
  <c r="E109" i="2"/>
  <c r="E107" i="2"/>
  <c r="E106" i="2"/>
  <c r="E104" i="2"/>
  <c r="E103" i="2"/>
  <c r="E96" i="2"/>
  <c r="E95" i="2"/>
  <c r="E86" i="2"/>
  <c r="E85" i="2"/>
  <c r="F79" i="2"/>
  <c r="C79" i="2"/>
  <c r="C78" i="2"/>
  <c r="I74" i="2"/>
  <c r="H74" i="2"/>
  <c r="G74" i="2"/>
  <c r="F74" i="2"/>
  <c r="D74" i="2"/>
  <c r="C74" i="2"/>
  <c r="E73" i="2"/>
  <c r="K72" i="2"/>
  <c r="E72" i="2"/>
  <c r="K71" i="2"/>
  <c r="J71" i="2"/>
  <c r="E71" i="2"/>
  <c r="E70" i="2"/>
  <c r="K69" i="2"/>
  <c r="J69" i="2"/>
  <c r="E69" i="2"/>
  <c r="K68" i="2"/>
  <c r="J68" i="2"/>
  <c r="E68" i="2"/>
  <c r="K67" i="2"/>
  <c r="J67" i="2"/>
  <c r="E67" i="2"/>
  <c r="K66" i="2"/>
  <c r="J66" i="2"/>
  <c r="E66" i="2"/>
  <c r="I64" i="2"/>
  <c r="H64" i="2"/>
  <c r="G64" i="2"/>
  <c r="F64" i="2"/>
  <c r="C64" i="2"/>
  <c r="K63" i="2"/>
  <c r="J63" i="2"/>
  <c r="E63" i="2"/>
  <c r="K62" i="2"/>
  <c r="J62" i="2"/>
  <c r="E62" i="2"/>
  <c r="K61" i="2"/>
  <c r="J61" i="2"/>
  <c r="E61" i="2"/>
  <c r="K60" i="2"/>
  <c r="J60" i="2"/>
  <c r="E60" i="2"/>
  <c r="K59" i="2"/>
  <c r="J59" i="2"/>
  <c r="E59" i="2"/>
  <c r="K58" i="2"/>
  <c r="J58" i="2"/>
  <c r="E58" i="2"/>
  <c r="K57" i="2"/>
  <c r="J57" i="2"/>
  <c r="E57" i="2"/>
  <c r="K56" i="2"/>
  <c r="J56" i="2"/>
  <c r="E56" i="2"/>
  <c r="K55" i="2"/>
  <c r="J55" i="2"/>
  <c r="E55" i="2"/>
  <c r="I53" i="2"/>
  <c r="H53" i="2"/>
  <c r="G53" i="2"/>
  <c r="F53" i="2"/>
  <c r="D53" i="2"/>
  <c r="C53" i="2"/>
  <c r="K51" i="2"/>
  <c r="J51" i="2"/>
  <c r="E51" i="2"/>
  <c r="K50" i="2"/>
  <c r="J50" i="2"/>
  <c r="E50" i="2"/>
  <c r="K49" i="2"/>
  <c r="J49" i="2"/>
  <c r="E49" i="2"/>
  <c r="K48" i="2"/>
  <c r="J48" i="2"/>
  <c r="E48" i="2"/>
  <c r="K47" i="2"/>
  <c r="J47" i="2"/>
  <c r="E47" i="2"/>
  <c r="K46" i="2"/>
  <c r="J46" i="2"/>
  <c r="E46" i="2"/>
  <c r="K45" i="2"/>
  <c r="J45" i="2"/>
  <c r="E45" i="2"/>
  <c r="K44" i="2"/>
  <c r="J44" i="2"/>
  <c r="E44" i="2"/>
  <c r="K43" i="2"/>
  <c r="J43" i="2"/>
  <c r="E43" i="2"/>
  <c r="K42" i="2"/>
  <c r="J42" i="2"/>
  <c r="E42" i="2"/>
  <c r="I40" i="2"/>
  <c r="H40" i="2"/>
  <c r="G40" i="2"/>
  <c r="F40" i="2"/>
  <c r="D40" i="2"/>
  <c r="C40" i="2"/>
  <c r="K39" i="2"/>
  <c r="J39" i="2"/>
  <c r="E39" i="2"/>
  <c r="K38" i="2"/>
  <c r="J38" i="2"/>
  <c r="E38" i="2"/>
  <c r="K37" i="2"/>
  <c r="J37" i="2"/>
  <c r="E37" i="2"/>
  <c r="K36" i="2"/>
  <c r="J36" i="2"/>
  <c r="E36" i="2"/>
  <c r="K35" i="2"/>
  <c r="J35" i="2"/>
  <c r="E35" i="2"/>
  <c r="K34" i="2"/>
  <c r="J34" i="2"/>
  <c r="E34" i="2"/>
  <c r="K33" i="2"/>
  <c r="J33" i="2"/>
  <c r="E33" i="2"/>
  <c r="K32" i="2"/>
  <c r="J32" i="2"/>
  <c r="E32" i="2"/>
  <c r="K31" i="2"/>
  <c r="J31" i="2"/>
  <c r="E31" i="2"/>
  <c r="K30" i="2"/>
  <c r="J30" i="2"/>
  <c r="E30" i="2"/>
  <c r="K29" i="2"/>
  <c r="J29" i="2"/>
  <c r="E29" i="2"/>
  <c r="I27" i="2"/>
  <c r="H27" i="2"/>
  <c r="G27" i="2"/>
  <c r="F27" i="2"/>
  <c r="C27" i="2"/>
  <c r="K26" i="2"/>
  <c r="J26" i="2"/>
  <c r="E26" i="2"/>
  <c r="K25" i="2"/>
  <c r="J25" i="2"/>
  <c r="E25" i="2"/>
  <c r="K24" i="2"/>
  <c r="J24" i="2"/>
  <c r="E24" i="2"/>
  <c r="K23" i="2"/>
  <c r="J23" i="2"/>
  <c r="E23" i="2"/>
  <c r="K22" i="2"/>
  <c r="J22" i="2"/>
  <c r="E22" i="2"/>
  <c r="K21" i="2"/>
  <c r="J21" i="2"/>
  <c r="E21" i="2"/>
  <c r="K20" i="2"/>
  <c r="J20" i="2"/>
  <c r="E20" i="2"/>
  <c r="K19" i="2"/>
  <c r="J19" i="2"/>
  <c r="E19" i="2"/>
  <c r="K18" i="2"/>
  <c r="J18" i="2"/>
  <c r="E18" i="2"/>
  <c r="I16" i="2"/>
  <c r="H16" i="2"/>
  <c r="G16" i="2"/>
  <c r="F16" i="2"/>
  <c r="D16" i="2"/>
  <c r="C16" i="2"/>
  <c r="C75" i="2" s="1"/>
  <c r="K15" i="2"/>
  <c r="J15" i="2"/>
  <c r="E15" i="2"/>
  <c r="K14" i="2"/>
  <c r="J14" i="2"/>
  <c r="E14" i="2"/>
  <c r="K13" i="2"/>
  <c r="J13" i="2"/>
  <c r="E13" i="2"/>
  <c r="K12" i="2"/>
  <c r="J12" i="2"/>
  <c r="E12" i="2"/>
  <c r="K11" i="2"/>
  <c r="J11" i="2"/>
  <c r="E11" i="2"/>
  <c r="K10" i="2"/>
  <c r="J10" i="2"/>
  <c r="E10" i="2"/>
  <c r="K9" i="2"/>
  <c r="J9" i="2"/>
  <c r="E9" i="2"/>
  <c r="K8" i="2"/>
  <c r="J8" i="2"/>
  <c r="E8" i="2"/>
  <c r="K7" i="2"/>
  <c r="J7" i="2"/>
  <c r="E7" i="2"/>
  <c r="C81" i="1"/>
  <c r="E70" i="1"/>
  <c r="E71" i="1"/>
  <c r="E72" i="1"/>
  <c r="E73" i="1"/>
  <c r="E74" i="1"/>
  <c r="E75" i="1"/>
  <c r="E69" i="1"/>
  <c r="F77" i="1"/>
  <c r="G77" i="1"/>
  <c r="H77" i="1"/>
  <c r="I77" i="1"/>
  <c r="J77" i="1"/>
  <c r="K77" i="1"/>
  <c r="C77" i="1"/>
  <c r="F67" i="1"/>
  <c r="G67" i="1"/>
  <c r="H67" i="1"/>
  <c r="I67" i="1"/>
  <c r="J67" i="1"/>
  <c r="K67" i="1"/>
  <c r="E59" i="1"/>
  <c r="E60" i="1"/>
  <c r="E61" i="1"/>
  <c r="E62" i="1"/>
  <c r="E63" i="1"/>
  <c r="E64" i="1"/>
  <c r="E65" i="1"/>
  <c r="E66" i="1"/>
  <c r="E58" i="1"/>
  <c r="C67" i="1"/>
  <c r="C29" i="1"/>
  <c r="H17" i="1"/>
  <c r="F17" i="1"/>
  <c r="G17" i="1"/>
  <c r="I17" i="1"/>
  <c r="J17" i="1"/>
  <c r="K17" i="1"/>
  <c r="E8" i="1"/>
  <c r="E9" i="1"/>
  <c r="E10" i="1"/>
  <c r="E11" i="1"/>
  <c r="E12" i="1"/>
  <c r="E13" i="1"/>
  <c r="E14" i="1"/>
  <c r="E15" i="1"/>
  <c r="E16" i="1"/>
  <c r="E7" i="1"/>
  <c r="C17" i="1"/>
  <c r="C82" i="1"/>
  <c r="D29" i="1"/>
  <c r="D17" i="1"/>
  <c r="D42" i="1"/>
  <c r="D55" i="1"/>
  <c r="E142" i="1"/>
  <c r="E141" i="1"/>
  <c r="E139" i="1"/>
  <c r="E138" i="1"/>
  <c r="E136" i="1"/>
  <c r="E135" i="1"/>
  <c r="E133" i="1"/>
  <c r="E132" i="1"/>
  <c r="E130" i="1"/>
  <c r="E129" i="1"/>
  <c r="E127" i="1"/>
  <c r="E126" i="1"/>
  <c r="E123" i="1"/>
  <c r="E122" i="1"/>
  <c r="E120" i="1"/>
  <c r="E119" i="1"/>
  <c r="E117" i="1"/>
  <c r="E116" i="1"/>
  <c r="E114" i="1"/>
  <c r="E113" i="1"/>
  <c r="E111" i="1"/>
  <c r="E110" i="1"/>
  <c r="E108" i="1"/>
  <c r="E107" i="1"/>
  <c r="D77" i="1"/>
  <c r="C55" i="1"/>
  <c r="F29" i="1"/>
  <c r="G29" i="1"/>
  <c r="H29" i="1"/>
  <c r="I29" i="1"/>
  <c r="J29" i="1"/>
  <c r="K29" i="1"/>
  <c r="F55" i="1"/>
  <c r="G55" i="1"/>
  <c r="H55" i="1"/>
  <c r="I55" i="1"/>
  <c r="J55" i="1"/>
  <c r="K55" i="1"/>
  <c r="E45" i="1"/>
  <c r="E46" i="1"/>
  <c r="E47" i="1"/>
  <c r="E48" i="1"/>
  <c r="E49" i="1"/>
  <c r="E26" i="1"/>
  <c r="E50" i="1"/>
  <c r="E51" i="1"/>
  <c r="E52" i="1"/>
  <c r="E53" i="1"/>
  <c r="E44" i="1"/>
  <c r="F42" i="1"/>
  <c r="G42" i="1"/>
  <c r="H42" i="1"/>
  <c r="I42" i="1"/>
  <c r="J42" i="1"/>
  <c r="K42" i="1"/>
  <c r="E32" i="1"/>
  <c r="E33" i="1"/>
  <c r="E34" i="1"/>
  <c r="E35" i="1"/>
  <c r="E36" i="1"/>
  <c r="E37" i="1"/>
  <c r="E38" i="1"/>
  <c r="E39" i="1"/>
  <c r="E40" i="1"/>
  <c r="E41" i="1"/>
  <c r="E31" i="1"/>
  <c r="C42" i="1"/>
  <c r="E20" i="1"/>
  <c r="E21" i="1"/>
  <c r="E22" i="1"/>
  <c r="E23" i="1"/>
  <c r="E24" i="1"/>
  <c r="E25" i="1"/>
  <c r="E27" i="1"/>
  <c r="E28" i="1"/>
  <c r="F82" i="1"/>
  <c r="E19" i="1"/>
  <c r="E42" i="1" l="1"/>
  <c r="E55" i="1"/>
  <c r="E17" i="1"/>
  <c r="J40" i="2"/>
  <c r="F78" i="1"/>
  <c r="E77" i="1"/>
  <c r="J78" i="1"/>
  <c r="J27" i="2"/>
  <c r="E29" i="1"/>
  <c r="K40" i="2"/>
  <c r="C78" i="1"/>
  <c r="H78" i="1"/>
  <c r="H75" i="2"/>
  <c r="K74" i="2"/>
  <c r="I75" i="2"/>
  <c r="E40" i="2"/>
  <c r="E16" i="2"/>
  <c r="K16" i="2"/>
  <c r="E27" i="2"/>
  <c r="J74" i="2"/>
  <c r="K78" i="1"/>
  <c r="E67" i="1"/>
  <c r="D78" i="1"/>
  <c r="I78" i="1"/>
  <c r="K27" i="2"/>
  <c r="G78" i="1"/>
  <c r="J16" i="2"/>
  <c r="E74" i="2"/>
  <c r="G75" i="2"/>
  <c r="J64" i="2"/>
  <c r="D27" i="2"/>
  <c r="D75" i="2" s="1"/>
  <c r="E64" i="2"/>
  <c r="F75" i="2"/>
  <c r="K64" i="2"/>
  <c r="K53" i="2"/>
  <c r="E53" i="2"/>
  <c r="J53" i="2"/>
  <c r="E78" i="1" l="1"/>
  <c r="H79" i="1" s="1"/>
  <c r="E75" i="2"/>
  <c r="I76" i="2" s="1"/>
  <c r="G79" i="1" l="1"/>
  <c r="H76" i="2"/>
  <c r="F79" i="1"/>
  <c r="I79" i="1"/>
  <c r="G76" i="2"/>
  <c r="F76" i="2"/>
</calcChain>
</file>

<file path=xl/sharedStrings.xml><?xml version="1.0" encoding="utf-8"?>
<sst xmlns="http://schemas.openxmlformats.org/spreadsheetml/2006/main" count="603" uniqueCount="218">
  <si>
    <t>WYDZIAŁ AGROBIOINŻYNIERII</t>
  </si>
  <si>
    <t>ECTS</t>
  </si>
  <si>
    <t>Forma zal.</t>
  </si>
  <si>
    <t>Godziny ogółem</t>
  </si>
  <si>
    <t>Wykłady</t>
  </si>
  <si>
    <t>Ćw. Aud.</t>
  </si>
  <si>
    <t>Ćw. Lab.</t>
  </si>
  <si>
    <t>Ćw. Ter.</t>
  </si>
  <si>
    <t>Wykładów tygodniowo</t>
  </si>
  <si>
    <t>Ćwiczeń tygodniowo</t>
  </si>
  <si>
    <t>SEMESTR I</t>
  </si>
  <si>
    <t>z</t>
  </si>
  <si>
    <t xml:space="preserve">Wychowanie fizyczne </t>
  </si>
  <si>
    <t>BHP i ergonomia</t>
  </si>
  <si>
    <t>e</t>
  </si>
  <si>
    <t>Podstawy turystyki i rekreacji</t>
  </si>
  <si>
    <t xml:space="preserve">Gospodarka turystyczna świata </t>
  </si>
  <si>
    <t>∑</t>
  </si>
  <si>
    <t>SEMESTR II</t>
  </si>
  <si>
    <t>Wychowanie fizyczne 2</t>
  </si>
  <si>
    <t>Zarządzanie w turystyce i rekreacji</t>
  </si>
  <si>
    <t xml:space="preserve">Krajoznawstwo </t>
  </si>
  <si>
    <t>Organizacja pracy biurowej w turystyce</t>
  </si>
  <si>
    <t>Zagospodarowanie turystyczne</t>
  </si>
  <si>
    <t>SEMESTR III</t>
  </si>
  <si>
    <t>Hotelarstwo</t>
  </si>
  <si>
    <t xml:space="preserve">Zarządzanie transportem w turystyce </t>
  </si>
  <si>
    <t>Produkcja rolnicza a turystyka</t>
  </si>
  <si>
    <t>Ochrona i kształtowanie środowiska</t>
  </si>
  <si>
    <t>SEMESTR IV</t>
  </si>
  <si>
    <t>Ekologia</t>
  </si>
  <si>
    <t>Organizacja i obsługa ruchu turystycznego</t>
  </si>
  <si>
    <t>Żywienie człowieka i dietetyka</t>
  </si>
  <si>
    <t>Jakość produktów spożywczych</t>
  </si>
  <si>
    <t>Kwalifikacje przewodnickie</t>
  </si>
  <si>
    <t>Organizacja czasu wolnego</t>
  </si>
  <si>
    <t>SEMESTR  V</t>
  </si>
  <si>
    <t>Turystyka na obszarach wiejskich</t>
  </si>
  <si>
    <t>Komunikacja i negocjacje w turystyce</t>
  </si>
  <si>
    <t>Seminarium dyplomowe 1</t>
  </si>
  <si>
    <t>SEMESTR  VI</t>
  </si>
  <si>
    <t>Zarządzanie przedsiębiorstwem turystycznym</t>
  </si>
  <si>
    <t>Metody badania rynku turystycznego</t>
  </si>
  <si>
    <t>Kształtowanie produktu turystycznego</t>
  </si>
  <si>
    <t>Seminarium dyplomowe 2</t>
  </si>
  <si>
    <t>Podstawy odnowy biologicznej</t>
  </si>
  <si>
    <t>SEMESTR III  - BLOK A</t>
  </si>
  <si>
    <t>Podstawy gastronomii</t>
  </si>
  <si>
    <t xml:space="preserve">Meteorologia w turystyce </t>
  </si>
  <si>
    <t>SEMESTR IV - BLOK B</t>
  </si>
  <si>
    <t>Jakość w turystyce</t>
  </si>
  <si>
    <t>Ekonomika i finanse w turystyce</t>
  </si>
  <si>
    <t>Obsługa klienta w turystyce</t>
  </si>
  <si>
    <t>Uproszczone formy księgowości</t>
  </si>
  <si>
    <t>Geografia turystyczna</t>
  </si>
  <si>
    <t>Psychologia*</t>
  </si>
  <si>
    <t>Filozofia*</t>
  </si>
  <si>
    <t>Etyka*</t>
  </si>
  <si>
    <t>Etnografia*</t>
  </si>
  <si>
    <t>Socjologia w turystyce*</t>
  </si>
  <si>
    <t>Systemy informatyczne w turystyce</t>
  </si>
  <si>
    <t>Business geography</t>
  </si>
  <si>
    <t>Tourist trail</t>
  </si>
  <si>
    <t>Turystyka specjalistyczna</t>
  </si>
  <si>
    <t>Podstawy anatomii i fizjologii człowieka</t>
  </si>
  <si>
    <t>Praktikum sportowo-rekreacyjne</t>
  </si>
  <si>
    <t>Ogółem godzin w semestrach 1 -6</t>
  </si>
  <si>
    <t>Udział procentowy w całości godzin [%]</t>
  </si>
  <si>
    <t>Odnowa biologiczna w sporcie</t>
  </si>
  <si>
    <t>Przedsięwzięcia gospodarcze w turystyce</t>
  </si>
  <si>
    <t>Moduł do wyboru blok C</t>
  </si>
  <si>
    <t>Zasoby uzdrowiskowe i balneologia</t>
  </si>
  <si>
    <t>Moduł do wyboru blok D</t>
  </si>
  <si>
    <t>Lecznictwo uzdrowiskowe w Polsce</t>
  </si>
  <si>
    <t>Moduł do wyboru blok E</t>
  </si>
  <si>
    <t>Marketing w turystyce i rekreacji</t>
  </si>
  <si>
    <t>Historia architektury i sztuki*</t>
  </si>
  <si>
    <t>Prawo w turystyce i rekreacji*</t>
  </si>
  <si>
    <t>Marketing usług</t>
  </si>
  <si>
    <t>Moduł do wyboru blok F</t>
  </si>
  <si>
    <t>min</t>
  </si>
  <si>
    <t>Rekracja ruchowa</t>
  </si>
  <si>
    <t>Badania marketingowe</t>
  </si>
  <si>
    <t>Ćwiczenia wydolnościowe</t>
  </si>
  <si>
    <t>Zagrożenia mikrobiologiczne i zdrowotne w turystyce</t>
  </si>
  <si>
    <t>Semestr  V - BLOK E</t>
  </si>
  <si>
    <t>Semestr  V - BLOK C</t>
  </si>
  <si>
    <t>Semestr  V - BLOK D</t>
  </si>
  <si>
    <t>Moduł do wyboru blok G</t>
  </si>
  <si>
    <t>Moduł do wyboru blok H</t>
  </si>
  <si>
    <t>SEMESTR V - BLOK G</t>
  </si>
  <si>
    <t>Semestr  V - BLOK H</t>
  </si>
  <si>
    <t>Moduł do wyboru blok I</t>
  </si>
  <si>
    <t>Moduł do wyboru blok J</t>
  </si>
  <si>
    <t>Moduł do wyboru blok K</t>
  </si>
  <si>
    <t>Moduł do wyboru blok L</t>
  </si>
  <si>
    <t>Moduł do wyboru blok M</t>
  </si>
  <si>
    <t>Semestr  VI - BLOK J</t>
  </si>
  <si>
    <t>Terenowe formy aktywności</t>
  </si>
  <si>
    <t>Semestr  VI - BLOK L</t>
  </si>
  <si>
    <t>Innowacyjne produkty turystyczne</t>
  </si>
  <si>
    <t>Semestr VI - BLOK K</t>
  </si>
  <si>
    <t>Moduł do wyboru blok N</t>
  </si>
  <si>
    <t>Marketing terytorialny</t>
  </si>
  <si>
    <t>Zarządzanie przedsiębiorstwem rekreacyjnym</t>
  </si>
  <si>
    <t>Fizjologia pracy i wypoczynku</t>
  </si>
  <si>
    <t>Fizjologia wysiłku fizycznego</t>
  </si>
  <si>
    <t>Turystyka biznesowa i eventowa</t>
  </si>
  <si>
    <t>Semestr VI - BLOK M</t>
  </si>
  <si>
    <t>Semestr IV - BLOK N</t>
  </si>
  <si>
    <t>Język obcy pierwszy 1 B2</t>
  </si>
  <si>
    <t>Język obcy pierwszy 2 B2</t>
  </si>
  <si>
    <t>Język obcy pierwszy 3 B2</t>
  </si>
  <si>
    <t>Język obcy drugi 1 A2</t>
  </si>
  <si>
    <t>Język obcy pierwszy 4 B2</t>
  </si>
  <si>
    <t>Język obcy drugi 2 A2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</si>
  <si>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</si>
  <si>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</si>
  <si>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</si>
  <si>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</si>
  <si>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</si>
  <si>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</si>
  <si>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</si>
  <si>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</si>
  <si>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</si>
  <si>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</si>
  <si>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</si>
  <si>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</si>
  <si>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</si>
  <si>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</si>
  <si>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</si>
  <si>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</si>
  <si>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</si>
  <si>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</si>
  <si>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</si>
  <si>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</si>
  <si>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</si>
  <si>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</si>
  <si>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</si>
  <si>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</si>
  <si>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</si>
  <si>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</si>
  <si>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</si>
  <si>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</si>
  <si>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</si>
  <si>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</si>
  <si>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</si>
  <si>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</si>
  <si>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</si>
  <si>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</si>
  <si>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</si>
  <si>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</si>
  <si>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</si>
  <si>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</si>
  <si>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</si>
  <si>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</si>
  <si>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</si>
  <si>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</si>
  <si>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</si>
  <si>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</si>
  <si>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</si>
  <si>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</si>
  <si>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</si>
  <si>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</si>
  <si>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</si>
  <si>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</si>
  <si>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</si>
  <si>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</si>
  <si>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</si>
  <si>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</si>
  <si>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Makroekonomia</t>
  </si>
  <si>
    <t>Turystyka zrównoważona</t>
  </si>
  <si>
    <t>Praktyka zawodowa - 4 tygodnie 160 godz.</t>
  </si>
  <si>
    <t>Semestr  VI - BLOK F</t>
  </si>
  <si>
    <t>55.</t>
  </si>
  <si>
    <t>56.</t>
  </si>
  <si>
    <t>57.</t>
  </si>
  <si>
    <t>58.</t>
  </si>
  <si>
    <t>59.</t>
  </si>
  <si>
    <t>SEMESTR VI - BLOK I</t>
  </si>
  <si>
    <t>Wykładów zjazd</t>
  </si>
  <si>
    <t>Ćwiczeń zjazd</t>
  </si>
  <si>
    <t>SEMESTR I - 10 zjazdów + 1 dzień w terenie</t>
  </si>
  <si>
    <t>SEMESTR II - 10 zjazdów</t>
  </si>
  <si>
    <t>SEMESTR III - 10 zjazdów + 1 dzień w terenie</t>
  </si>
  <si>
    <t>SEMESTR IV - 10 zjazdów + 1 dzień  w terenie</t>
  </si>
  <si>
    <t>SEMESTR  V - 10 zjazdów</t>
  </si>
  <si>
    <t>SEMESTR  VI - 7 zjazdów + 2 dni  teren</t>
  </si>
  <si>
    <t>Wykładów na zjazd</t>
  </si>
  <si>
    <t>Ćwiczeń na zjazd</t>
  </si>
  <si>
    <t>SEMESTR V - BLOK F</t>
  </si>
  <si>
    <t xml:space="preserve"> </t>
  </si>
  <si>
    <t>Semestr  VI - BLOK I</t>
  </si>
  <si>
    <t>Semestr VI - BLOK N</t>
  </si>
  <si>
    <t xml:space="preserve">Technologie informacyjne </t>
  </si>
  <si>
    <t>Technologie informacyjne</t>
  </si>
  <si>
    <t>Język  obcy (do wyboru z następujących:  język angielski, niemiecki,rosyjski)</t>
  </si>
  <si>
    <t>Język  obcy (do wyboru z następujących:  język angielski, niemiecki, rosyjski)</t>
  </si>
  <si>
    <t>Moduł</t>
  </si>
  <si>
    <t>Moduły do wyboru</t>
  </si>
  <si>
    <t>* moduły humanistyczne</t>
  </si>
  <si>
    <t>moduły wybieralne suma ECTS</t>
  </si>
  <si>
    <t>Nazwa modułu do wyboru</t>
  </si>
  <si>
    <t>SEMESTR II  - moduły humanistyczne do wyboru I</t>
  </si>
  <si>
    <t>Marka destynacji turystycznych</t>
  </si>
  <si>
    <t>Moduł humanistyczny do wyboru I*</t>
  </si>
  <si>
    <t>Moduł do wyboru  1- blok A</t>
  </si>
  <si>
    <t>Moduł do wyboru  2- blok A</t>
  </si>
  <si>
    <t>Moduł humanistyczny do wyboru II*</t>
  </si>
  <si>
    <t>SEMESTR V  - moduły humanistyczne do wyboru  II</t>
  </si>
  <si>
    <t>Moduł do wyboru  blok B</t>
  </si>
  <si>
    <t xml:space="preserve">modułyy wybieralne </t>
  </si>
  <si>
    <t>SEMESTR V  moduł humanistyczny do wyboru II</t>
  </si>
  <si>
    <t>SEMESTR II  - moduł humanistyczny do wyboru I</t>
  </si>
  <si>
    <t>Moduł do wyboru blok B</t>
  </si>
  <si>
    <t>Projekt dyplomowy</t>
  </si>
  <si>
    <t>Kierunek Turystyka i Rekreacja, studnia stacjonarne pierwszego stopnia. Plan studiów zgodny z UCHWAŁĄ NR 11/2025-2026 Senatu UP w Lublinie z dnia 27 lutego 2026 r. Obowiązuje od naboru 2026/2027 zał. nr 4a</t>
  </si>
  <si>
    <t>Kierunek Turystyka i Rekreacja, studnia niestacjonarne pierwszego stopnia. Plan studiów zgodny z UCHWAŁĄ NR 11/2025-2026 Senatu UP w Lublinie z dnia 27 lutego 2026 r. Obowiązuje od naboru 2026/2027 zał. nr 4a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</si>
</sst>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"/>
  </numFmts>
  <fonts count="7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0"/>
      <name val="Times New Roman"/>
      <family val="1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1">
    <xf numFmtId="0" fontId="0" fillId="0" borderId="0" xfId="0"/>
    <xf numFmtId="0" fontId="2" fillId="0" borderId="1" xfId="0" applyFont="1" applyFill="1" applyBorder="1"/>
    <xf numFmtId="0" fontId="2" fillId="3" borderId="1" xfId="0" applyFont="1" applyFill="1" applyBorder="1"/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0" xfId="0" applyFont="1"/>
    <xf numFmtId="165" fontId="4" fillId="0" borderId="0" xfId="0" applyNumberFormat="1" applyFont="1"/>
    <xf numFmtId="0" fontId="3" fillId="0" borderId="1" xfId="0" applyFont="1" applyBorder="1" applyAlignment="1">
      <alignment horizontal="right"/>
    </xf>
    <xf numFmtId="0" fontId="5" fillId="0" borderId="0" xfId="0" applyFont="1" applyAlignment="1">
      <alignment horizontal="right"/>
    </xf>
    <xf numFmtId="0" fontId="5" fillId="0" borderId="0" xfId="0" applyFont="1"/>
    <xf numFmtId="0" fontId="3" fillId="2" borderId="1" xfId="0" applyFont="1" applyFill="1" applyBorder="1" applyAlignment="1">
      <alignment textRotation="90"/>
    </xf>
    <xf numFmtId="0" fontId="3" fillId="2" borderId="1" xfId="0" applyFont="1" applyFill="1" applyBorder="1" applyAlignment="1">
      <alignment horizontal="center" textRotation="90"/>
    </xf>
    <xf numFmtId="0" fontId="3" fillId="4" borderId="1" xfId="0" applyFont="1" applyFill="1" applyBorder="1" applyAlignment="1">
      <alignment horizontal="center" textRotation="90"/>
    </xf>
    <xf numFmtId="0" fontId="5" fillId="0" borderId="0" xfId="0" applyFont="1" applyAlignment="1">
      <alignment horizontal="center" textRotation="90"/>
    </xf>
    <xf numFmtId="0" fontId="3" fillId="0" borderId="1" xfId="0" applyFont="1" applyFill="1" applyBorder="1"/>
    <xf numFmtId="0" fontId="3" fillId="3" borderId="1" xfId="0" applyFont="1" applyFill="1" applyBorder="1"/>
    <xf numFmtId="0" fontId="2" fillId="2" borderId="1" xfId="0" applyFont="1" applyFill="1" applyBorder="1" applyAlignment="1">
      <alignment horizontal="right"/>
    </xf>
    <xf numFmtId="0" fontId="2" fillId="2" borderId="1" xfId="0" applyFont="1" applyFill="1" applyBorder="1"/>
    <xf numFmtId="0" fontId="2" fillId="4" borderId="1" xfId="0" applyFont="1" applyFill="1" applyBorder="1"/>
    <xf numFmtId="165" fontId="2" fillId="4" borderId="1" xfId="0" applyNumberFormat="1" applyFont="1" applyFill="1" applyBorder="1"/>
    <xf numFmtId="0" fontId="3" fillId="0" borderId="1" xfId="0" applyFont="1" applyFill="1" applyBorder="1" applyAlignment="1">
      <alignment wrapText="1"/>
    </xf>
    <xf numFmtId="0" fontId="3" fillId="0" borderId="1" xfId="0" applyFont="1" applyFill="1" applyBorder="1" applyAlignment="1">
      <alignment horizontal="right"/>
    </xf>
    <xf numFmtId="0" fontId="3" fillId="0" borderId="1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right"/>
    </xf>
    <xf numFmtId="165" fontId="2" fillId="2" borderId="1" xfId="0" applyNumberFormat="1" applyFont="1" applyFill="1" applyBorder="1"/>
    <xf numFmtId="0" fontId="5" fillId="3" borderId="1" xfId="0" applyFont="1" applyFill="1" applyBorder="1"/>
    <xf numFmtId="0" fontId="5" fillId="3" borderId="0" xfId="0" applyFont="1" applyFill="1"/>
    <xf numFmtId="0" fontId="3" fillId="0" borderId="1" xfId="0" applyFont="1" applyBorder="1"/>
    <xf numFmtId="0" fontId="5" fillId="0" borderId="1" xfId="0" applyFont="1" applyBorder="1"/>
    <xf numFmtId="165" fontId="2" fillId="4" borderId="1" xfId="0" applyNumberFormat="1" applyFont="1" applyFill="1" applyBorder="1" applyAlignment="1">
      <alignment horizontal="right"/>
    </xf>
    <xf numFmtId="0" fontId="2" fillId="0" borderId="1" xfId="0" applyFont="1" applyBorder="1"/>
    <xf numFmtId="164" fontId="2" fillId="0" borderId="1" xfId="1" applyNumberFormat="1" applyFont="1" applyBorder="1"/>
    <xf numFmtId="0" fontId="3" fillId="0" borderId="0" xfId="0" applyFont="1" applyFill="1"/>
    <xf numFmtId="0" fontId="5" fillId="0" borderId="0" xfId="0" applyFont="1" applyFill="1"/>
    <xf numFmtId="0" fontId="3" fillId="0" borderId="0" xfId="0" applyFont="1" applyAlignment="1">
      <alignment vertical="center"/>
    </xf>
    <xf numFmtId="2" fontId="3" fillId="2" borderId="1" xfId="0" applyNumberFormat="1" applyFont="1" applyFill="1" applyBorder="1" applyAlignment="1">
      <alignment textRotation="90"/>
    </xf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/>
    <xf numFmtId="0" fontId="2" fillId="0" borderId="1" xfId="0" applyFont="1" applyBorder="1" applyAlignment="1">
      <alignment vertical="center" wrapText="1"/>
    </xf>
    <xf numFmtId="0" fontId="3" fillId="0" borderId="2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1" fontId="5" fillId="0" borderId="0" xfId="0" applyNumberFormat="1" applyFont="1"/>
    <xf numFmtId="1" fontId="5" fillId="0" borderId="0" xfId="0" applyNumberFormat="1" applyFont="1" applyAlignment="1">
      <alignment horizontal="center" textRotation="90"/>
    </xf>
    <xf numFmtId="2" fontId="5" fillId="0" borderId="0" xfId="0" applyNumberFormat="1" applyFont="1"/>
    <xf numFmtId="165" fontId="5" fillId="0" borderId="0" xfId="0" applyNumberFormat="1" applyFont="1"/>
    <xf numFmtId="0" fontId="3" fillId="0" borderId="2" xfId="0" applyFont="1" applyFill="1" applyBorder="1" applyAlignment="1">
      <alignment horizontal="right"/>
    </xf>
    <xf numFmtId="1" fontId="5" fillId="3" borderId="0" xfId="0" applyNumberFormat="1" applyFont="1" applyFill="1"/>
    <xf numFmtId="0" fontId="3" fillId="0" borderId="3" xfId="0" applyFont="1" applyBorder="1"/>
    <xf numFmtId="0" fontId="2" fillId="0" borderId="0" xfId="0" applyFont="1" applyBorder="1"/>
    <xf numFmtId="164" fontId="2" fillId="0" borderId="3" xfId="1" applyNumberFormat="1" applyFont="1" applyBorder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3" borderId="1" xfId="0" applyFont="1" applyFill="1" applyBorder="1" applyAlignment="1">
      <alignment wrapText="1"/>
    </xf>
    <xf numFmtId="0" fontId="3" fillId="3" borderId="0" xfId="0" applyFont="1" applyFill="1" applyAlignment="1">
      <alignment horizontal="right"/>
    </xf>
    <xf numFmtId="0" fontId="5" fillId="3" borderId="0" xfId="0" applyFont="1" applyFill="1" applyAlignment="1">
      <alignment horizontal="right"/>
    </xf>
    <xf numFmtId="0" fontId="2" fillId="0" borderId="1" xfId="0" applyFont="1" applyBorder="1" applyAlignment="1">
      <alignment horizontal="left"/>
    </xf>
    <xf numFmtId="0" fontId="3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2" xfId="0" applyFont="1" applyFill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1" xfId="0" applyFont="1" applyBorder="1" applyAlignment="1"/>
    <xf numFmtId="0" fontId="3" fillId="0" borderId="0" xfId="0" applyFont="1" applyAlignment="1">
      <alignment horizontal="center" vertical="center"/>
    </xf>
    <xf numFmtId="0" fontId="2" fillId="3" borderId="1" xfId="0" applyFont="1" applyFill="1" applyBorder="1" applyAlignment="1">
      <alignment horizontal="left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O142"/>
  <sheetViews>
    <sheetView view="pageBreakPreview" zoomScaleNormal="100" zoomScaleSheetLayoutView="100" workbookViewId="0">
      <selection activeCell="B3" sqref="B3:K4"/>
    </sheetView>
  </sheetViews>
  <sheetFormatPr defaultColWidth="9.140625" defaultRowHeight="12.95" customHeight="1" x14ac:dyDescent="0.25"/>
  <cols>
    <col min="1" max="1" width="8.42578125" style="9" customWidth="1"/>
    <col min="2" max="2" width="45.7109375" style="9" customWidth="1"/>
    <col min="3" max="3" width="6.7109375" style="9" customWidth="1"/>
    <col min="4" max="4" width="5.140625" style="9" customWidth="1"/>
    <col min="5" max="5" width="6.42578125" style="9" customWidth="1"/>
    <col min="6" max="6" width="7.28515625" style="9" customWidth="1"/>
    <col min="7" max="8" width="7.140625" style="9" bestFit="1" customWidth="1"/>
    <col min="9" max="9" width="6" style="9" bestFit="1" customWidth="1"/>
    <col min="10" max="10" width="5.7109375" style="9" customWidth="1"/>
    <col min="11" max="11" width="5.85546875" style="9" customWidth="1"/>
    <col min="12" max="12" width="6.28515625" style="43" customWidth="1"/>
    <col min="13" max="18" width="9.140625" style="9"/>
    <col min="19" max="19" width="23.28515625" style="9" customWidth="1"/>
    <col min="20" max="16384" width="9.140625" style="9"/>
  </cols>
  <sheetData>
    <row r="2" spans="1:15" ht="12.95" customHeight="1" x14ac:dyDescent="0.25">
      <c r="B2" s="64" t="s">
        <v>0</v>
      </c>
      <c r="C2" s="64"/>
      <c r="D2" s="64"/>
      <c r="E2" s="64"/>
      <c r="F2" s="64"/>
      <c r="G2" s="64"/>
      <c r="H2" s="64"/>
      <c r="I2" s="64"/>
      <c r="J2" s="64"/>
      <c r="K2" s="64"/>
    </row>
    <row r="3" spans="1:15" ht="12.95" customHeight="1" x14ac:dyDescent="0.25">
      <c r="B3" s="65" t="s">
        <v>216</v>
      </c>
      <c r="C3" s="64"/>
      <c r="D3" s="64"/>
      <c r="E3" s="64"/>
      <c r="F3" s="64"/>
      <c r="G3" s="64"/>
      <c r="H3" s="64"/>
      <c r="I3" s="64"/>
      <c r="J3" s="64"/>
      <c r="K3" s="64"/>
    </row>
    <row r="4" spans="1:15" ht="45.75" customHeight="1" x14ac:dyDescent="0.25">
      <c r="B4" s="64"/>
      <c r="C4" s="64"/>
      <c r="D4" s="64"/>
      <c r="E4" s="64"/>
      <c r="F4" s="64"/>
      <c r="G4" s="64"/>
      <c r="H4" s="64"/>
      <c r="I4" s="64"/>
      <c r="J4" s="64"/>
      <c r="K4" s="64"/>
    </row>
    <row r="5" spans="1:15" ht="117" customHeight="1" x14ac:dyDescent="0.25">
      <c r="B5" s="62" t="s">
        <v>198</v>
      </c>
      <c r="C5" s="10" t="s">
        <v>1</v>
      </c>
      <c r="D5" s="11" t="s">
        <v>2</v>
      </c>
      <c r="E5" s="11" t="s">
        <v>3</v>
      </c>
      <c r="F5" s="11" t="s">
        <v>4</v>
      </c>
      <c r="G5" s="11" t="s">
        <v>5</v>
      </c>
      <c r="H5" s="11" t="s">
        <v>6</v>
      </c>
      <c r="I5" s="11" t="s">
        <v>7</v>
      </c>
      <c r="J5" s="11" t="s">
        <v>8</v>
      </c>
      <c r="K5" s="11" t="s">
        <v>9</v>
      </c>
      <c r="L5" s="44"/>
    </row>
    <row r="6" spans="1:15" ht="12.95" customHeight="1" x14ac:dyDescent="0.25">
      <c r="B6" s="63" t="s">
        <v>10</v>
      </c>
      <c r="C6" s="63"/>
      <c r="D6" s="63"/>
      <c r="E6" s="63"/>
      <c r="F6" s="63"/>
      <c r="G6" s="63"/>
      <c r="H6" s="63"/>
      <c r="I6" s="63"/>
      <c r="J6" s="63"/>
      <c r="K6" s="63"/>
      <c r="L6" s="45"/>
    </row>
    <row r="7" spans="1:15" ht="12.95" customHeight="1" x14ac:dyDescent="0.25">
      <c r="A7" s="9" t="s">
        <v>116</v>
      </c>
      <c r="B7" s="14" t="s">
        <v>195</v>
      </c>
      <c r="C7" s="14">
        <v>3</v>
      </c>
      <c r="D7" s="14" t="s">
        <v>11</v>
      </c>
      <c r="E7" s="14">
        <f>SUM(F7:I7)</f>
        <v>30</v>
      </c>
      <c r="F7" s="14"/>
      <c r="G7" s="14"/>
      <c r="H7" s="14">
        <v>30</v>
      </c>
      <c r="I7" s="14"/>
      <c r="J7" s="14">
        <v>0</v>
      </c>
      <c r="K7" s="14">
        <v>2</v>
      </c>
      <c r="N7" s="46"/>
      <c r="O7" s="46"/>
    </row>
    <row r="8" spans="1:15" ht="12.95" customHeight="1" x14ac:dyDescent="0.25">
      <c r="A8" s="9" t="s">
        <v>117</v>
      </c>
      <c r="B8" s="15" t="s">
        <v>12</v>
      </c>
      <c r="C8" s="14">
        <v>0</v>
      </c>
      <c r="D8" s="14" t="s">
        <v>11</v>
      </c>
      <c r="E8" s="14">
        <f t="shared" ref="E8:E16" si="0">SUM(F8:I8)</f>
        <v>30</v>
      </c>
      <c r="F8" s="14"/>
      <c r="G8" s="14">
        <v>30</v>
      </c>
      <c r="H8" s="14"/>
      <c r="I8" s="14"/>
      <c r="J8" s="14">
        <v>0</v>
      </c>
      <c r="K8" s="14">
        <v>2</v>
      </c>
      <c r="N8" s="46"/>
      <c r="O8" s="46"/>
    </row>
    <row r="9" spans="1:15" ht="12.95" customHeight="1" x14ac:dyDescent="0.25">
      <c r="A9" s="9" t="s">
        <v>118</v>
      </c>
      <c r="B9" s="14" t="s">
        <v>13</v>
      </c>
      <c r="C9" s="14">
        <v>1</v>
      </c>
      <c r="D9" s="14" t="s">
        <v>11</v>
      </c>
      <c r="E9" s="14">
        <f t="shared" si="0"/>
        <v>10</v>
      </c>
      <c r="F9" s="14">
        <v>10</v>
      </c>
      <c r="G9" s="14"/>
      <c r="H9" s="14"/>
      <c r="I9" s="14"/>
      <c r="J9" s="14">
        <v>0.7</v>
      </c>
      <c r="K9" s="14">
        <v>0</v>
      </c>
      <c r="N9" s="46"/>
      <c r="O9" s="46"/>
    </row>
    <row r="10" spans="1:15" ht="12.95" customHeight="1" x14ac:dyDescent="0.25">
      <c r="A10" s="9" t="s">
        <v>119</v>
      </c>
      <c r="B10" s="14" t="s">
        <v>21</v>
      </c>
      <c r="C10" s="14">
        <v>6</v>
      </c>
      <c r="D10" s="14" t="s">
        <v>14</v>
      </c>
      <c r="E10" s="14">
        <f t="shared" si="0"/>
        <v>70</v>
      </c>
      <c r="F10" s="14">
        <v>30</v>
      </c>
      <c r="G10" s="14">
        <v>20</v>
      </c>
      <c r="H10" s="14">
        <v>15</v>
      </c>
      <c r="I10" s="14">
        <v>5</v>
      </c>
      <c r="J10" s="14">
        <v>2</v>
      </c>
      <c r="K10" s="14">
        <v>2.2999999999999998</v>
      </c>
      <c r="N10" s="46"/>
      <c r="O10" s="46"/>
    </row>
    <row r="11" spans="1:15" ht="12.95" customHeight="1" x14ac:dyDescent="0.25">
      <c r="A11" s="9" t="s">
        <v>120</v>
      </c>
      <c r="B11" s="15" t="s">
        <v>64</v>
      </c>
      <c r="C11" s="14">
        <v>4</v>
      </c>
      <c r="D11" s="14" t="s">
        <v>14</v>
      </c>
      <c r="E11" s="14">
        <f t="shared" si="0"/>
        <v>45</v>
      </c>
      <c r="F11" s="14">
        <v>15</v>
      </c>
      <c r="G11" s="14">
        <v>10</v>
      </c>
      <c r="H11" s="14">
        <v>20</v>
      </c>
      <c r="I11" s="14"/>
      <c r="J11" s="14">
        <v>1</v>
      </c>
      <c r="K11" s="14">
        <v>2</v>
      </c>
      <c r="N11" s="46"/>
      <c r="O11" s="46"/>
    </row>
    <row r="12" spans="1:15" ht="12.95" customHeight="1" x14ac:dyDescent="0.25">
      <c r="A12" s="9" t="s">
        <v>121</v>
      </c>
      <c r="B12" s="14" t="s">
        <v>15</v>
      </c>
      <c r="C12" s="14">
        <v>3</v>
      </c>
      <c r="D12" s="14" t="s">
        <v>14</v>
      </c>
      <c r="E12" s="14">
        <f t="shared" si="0"/>
        <v>30</v>
      </c>
      <c r="F12" s="14">
        <v>15</v>
      </c>
      <c r="G12" s="14">
        <v>15</v>
      </c>
      <c r="H12" s="14"/>
      <c r="I12" s="14"/>
      <c r="J12" s="14">
        <v>1</v>
      </c>
      <c r="K12" s="14">
        <v>1</v>
      </c>
      <c r="N12" s="46"/>
      <c r="O12" s="46"/>
    </row>
    <row r="13" spans="1:15" ht="12.95" customHeight="1" x14ac:dyDescent="0.25">
      <c r="A13" s="9" t="s">
        <v>122</v>
      </c>
      <c r="B13" s="14" t="s">
        <v>55</v>
      </c>
      <c r="C13" s="14">
        <v>2</v>
      </c>
      <c r="D13" s="14" t="s">
        <v>11</v>
      </c>
      <c r="E13" s="14">
        <f t="shared" si="0"/>
        <v>25</v>
      </c>
      <c r="F13" s="14">
        <v>25</v>
      </c>
      <c r="G13" s="14"/>
      <c r="H13" s="14"/>
      <c r="I13" s="14"/>
      <c r="J13" s="14">
        <v>1.7</v>
      </c>
      <c r="K13" s="14">
        <v>0</v>
      </c>
      <c r="N13" s="46"/>
      <c r="O13" s="46"/>
    </row>
    <row r="14" spans="1:15" ht="12.95" customHeight="1" x14ac:dyDescent="0.25">
      <c r="A14" s="9" t="s">
        <v>123</v>
      </c>
      <c r="B14" s="14" t="s">
        <v>16</v>
      </c>
      <c r="C14" s="14">
        <v>3</v>
      </c>
      <c r="D14" s="14" t="s">
        <v>11</v>
      </c>
      <c r="E14" s="14">
        <f t="shared" si="0"/>
        <v>35</v>
      </c>
      <c r="F14" s="14">
        <v>15</v>
      </c>
      <c r="G14" s="14">
        <v>20</v>
      </c>
      <c r="H14" s="14"/>
      <c r="I14" s="14"/>
      <c r="J14" s="14">
        <v>1</v>
      </c>
      <c r="K14" s="14">
        <v>1.3</v>
      </c>
      <c r="N14" s="46"/>
      <c r="O14" s="46"/>
    </row>
    <row r="15" spans="1:15" ht="12.95" customHeight="1" x14ac:dyDescent="0.25">
      <c r="A15" s="9" t="s">
        <v>124</v>
      </c>
      <c r="B15" s="14" t="s">
        <v>54</v>
      </c>
      <c r="C15" s="14">
        <v>6</v>
      </c>
      <c r="D15" s="14" t="s">
        <v>14</v>
      </c>
      <c r="E15" s="14">
        <f t="shared" si="0"/>
        <v>65</v>
      </c>
      <c r="F15" s="14">
        <v>30</v>
      </c>
      <c r="G15" s="14">
        <v>30</v>
      </c>
      <c r="H15" s="14"/>
      <c r="I15" s="14">
        <v>5</v>
      </c>
      <c r="J15" s="14">
        <v>2</v>
      </c>
      <c r="K15" s="14">
        <v>2</v>
      </c>
      <c r="N15" s="46"/>
      <c r="O15" s="46"/>
    </row>
    <row r="16" spans="1:15" ht="12.95" customHeight="1" x14ac:dyDescent="0.25">
      <c r="A16" s="9" t="s">
        <v>125</v>
      </c>
      <c r="B16" s="14" t="s">
        <v>110</v>
      </c>
      <c r="C16" s="15">
        <v>2</v>
      </c>
      <c r="D16" s="14" t="s">
        <v>11</v>
      </c>
      <c r="E16" s="14">
        <f t="shared" si="0"/>
        <v>30</v>
      </c>
      <c r="H16" s="14">
        <v>30</v>
      </c>
      <c r="I16" s="14"/>
      <c r="J16" s="14">
        <v>0</v>
      </c>
      <c r="K16" s="14">
        <v>2</v>
      </c>
      <c r="N16" s="46"/>
      <c r="O16" s="46"/>
    </row>
    <row r="17" spans="1:15" ht="12.95" customHeight="1" x14ac:dyDescent="0.25">
      <c r="B17" s="16" t="s">
        <v>17</v>
      </c>
      <c r="C17" s="17">
        <f>SUM(C7:C16)</f>
        <v>30</v>
      </c>
      <c r="D17" s="17">
        <f>COUNTIFS(D7:D16,"=e")</f>
        <v>4</v>
      </c>
      <c r="E17" s="17">
        <f>SUM(E7:E16)</f>
        <v>370</v>
      </c>
      <c r="F17" s="17">
        <f t="shared" ref="F17:K17" si="1">SUM(F7:F16)</f>
        <v>140</v>
      </c>
      <c r="G17" s="17">
        <f t="shared" si="1"/>
        <v>125</v>
      </c>
      <c r="H17" s="17">
        <f>SUM(H7:H16)</f>
        <v>95</v>
      </c>
      <c r="I17" s="17">
        <f t="shared" si="1"/>
        <v>10</v>
      </c>
      <c r="J17" s="17">
        <f t="shared" si="1"/>
        <v>9.4</v>
      </c>
      <c r="K17" s="17">
        <f t="shared" si="1"/>
        <v>14.600000000000001</v>
      </c>
    </row>
    <row r="18" spans="1:15" ht="12.95" customHeight="1" x14ac:dyDescent="0.25">
      <c r="B18" s="63" t="s">
        <v>18</v>
      </c>
      <c r="C18" s="63"/>
      <c r="D18" s="63"/>
      <c r="E18" s="63"/>
      <c r="F18" s="63"/>
      <c r="G18" s="63"/>
      <c r="H18" s="63"/>
      <c r="I18" s="63"/>
      <c r="J18" s="63"/>
      <c r="K18" s="63"/>
    </row>
    <row r="19" spans="1:15" ht="12.95" customHeight="1" x14ac:dyDescent="0.25">
      <c r="A19" s="9" t="s">
        <v>126</v>
      </c>
      <c r="B19" s="14" t="s">
        <v>111</v>
      </c>
      <c r="C19" s="14">
        <v>2</v>
      </c>
      <c r="D19" s="14" t="s">
        <v>11</v>
      </c>
      <c r="E19" s="14">
        <f>SUM(F19:I19)</f>
        <v>30</v>
      </c>
      <c r="F19" s="14"/>
      <c r="G19" s="14"/>
      <c r="H19" s="14">
        <v>30</v>
      </c>
      <c r="I19" s="14"/>
      <c r="J19" s="14">
        <v>0</v>
      </c>
      <c r="K19" s="14">
        <v>2</v>
      </c>
      <c r="N19" s="46"/>
      <c r="O19" s="46"/>
    </row>
    <row r="20" spans="1:15" ht="12.95" customHeight="1" x14ac:dyDescent="0.25">
      <c r="A20" s="9" t="s">
        <v>127</v>
      </c>
      <c r="B20" s="14" t="s">
        <v>19</v>
      </c>
      <c r="C20" s="14">
        <v>0</v>
      </c>
      <c r="D20" s="14" t="s">
        <v>11</v>
      </c>
      <c r="E20" s="14">
        <f t="shared" ref="E20:E28" si="2">SUM(F20:I20)</f>
        <v>30</v>
      </c>
      <c r="F20" s="14"/>
      <c r="G20" s="14">
        <v>30</v>
      </c>
      <c r="H20" s="14"/>
      <c r="I20" s="14"/>
      <c r="J20" s="14">
        <v>0</v>
      </c>
      <c r="K20" s="14">
        <v>2</v>
      </c>
      <c r="N20" s="46"/>
      <c r="O20" s="46"/>
    </row>
    <row r="21" spans="1:15" ht="12.95" customHeight="1" x14ac:dyDescent="0.25">
      <c r="A21" s="9" t="s">
        <v>128</v>
      </c>
      <c r="B21" s="14" t="s">
        <v>20</v>
      </c>
      <c r="C21" s="14">
        <v>7</v>
      </c>
      <c r="D21" s="14" t="s">
        <v>14</v>
      </c>
      <c r="E21" s="14">
        <f t="shared" si="2"/>
        <v>75</v>
      </c>
      <c r="F21" s="14">
        <v>25</v>
      </c>
      <c r="G21" s="14">
        <v>30</v>
      </c>
      <c r="H21" s="14">
        <v>15</v>
      </c>
      <c r="I21" s="14">
        <v>5</v>
      </c>
      <c r="J21" s="14">
        <v>1.7</v>
      </c>
      <c r="K21" s="14">
        <v>3</v>
      </c>
      <c r="N21" s="46"/>
      <c r="O21" s="46"/>
    </row>
    <row r="22" spans="1:15" ht="12.95" customHeight="1" x14ac:dyDescent="0.25">
      <c r="A22" s="9" t="s">
        <v>129</v>
      </c>
      <c r="B22" s="14" t="s">
        <v>170</v>
      </c>
      <c r="C22" s="14">
        <v>3</v>
      </c>
      <c r="D22" s="14" t="s">
        <v>11</v>
      </c>
      <c r="E22" s="14">
        <f t="shared" si="2"/>
        <v>30</v>
      </c>
      <c r="F22" s="14">
        <v>15</v>
      </c>
      <c r="G22" s="14">
        <v>15</v>
      </c>
      <c r="H22" s="14"/>
      <c r="I22" s="14"/>
      <c r="J22" s="14">
        <v>1</v>
      </c>
      <c r="K22" s="14">
        <v>1</v>
      </c>
      <c r="N22" s="46"/>
      <c r="O22" s="46"/>
    </row>
    <row r="23" spans="1:15" ht="12.95" customHeight="1" x14ac:dyDescent="0.25">
      <c r="A23" s="9" t="s">
        <v>130</v>
      </c>
      <c r="B23" s="14" t="s">
        <v>84</v>
      </c>
      <c r="C23" s="14">
        <v>2</v>
      </c>
      <c r="D23" s="14" t="s">
        <v>11</v>
      </c>
      <c r="E23" s="14">
        <f t="shared" si="2"/>
        <v>20</v>
      </c>
      <c r="F23" s="14">
        <v>10</v>
      </c>
      <c r="G23" s="14">
        <v>5</v>
      </c>
      <c r="H23" s="14">
        <v>5</v>
      </c>
      <c r="I23" s="14"/>
      <c r="J23" s="14">
        <v>0.7</v>
      </c>
      <c r="K23" s="14">
        <v>0.7</v>
      </c>
      <c r="N23" s="46"/>
      <c r="O23" s="46"/>
    </row>
    <row r="24" spans="1:15" ht="12.95" customHeight="1" x14ac:dyDescent="0.25">
      <c r="A24" s="9" t="s">
        <v>131</v>
      </c>
      <c r="B24" s="14" t="s">
        <v>22</v>
      </c>
      <c r="C24" s="15">
        <v>3</v>
      </c>
      <c r="D24" s="14" t="s">
        <v>14</v>
      </c>
      <c r="E24" s="14">
        <f t="shared" si="2"/>
        <v>35</v>
      </c>
      <c r="F24" s="14">
        <v>10</v>
      </c>
      <c r="G24" s="14">
        <v>10</v>
      </c>
      <c r="H24" s="14">
        <v>15</v>
      </c>
      <c r="I24" s="14"/>
      <c r="J24" s="14">
        <v>0.7</v>
      </c>
      <c r="K24" s="14">
        <v>1.7</v>
      </c>
      <c r="N24" s="46"/>
      <c r="O24" s="46"/>
    </row>
    <row r="25" spans="1:15" ht="12.95" customHeight="1" x14ac:dyDescent="0.25">
      <c r="A25" s="9" t="s">
        <v>132</v>
      </c>
      <c r="B25" s="20" t="s">
        <v>23</v>
      </c>
      <c r="C25" s="15">
        <v>3</v>
      </c>
      <c r="D25" s="14" t="s">
        <v>14</v>
      </c>
      <c r="E25" s="14">
        <f t="shared" si="2"/>
        <v>35</v>
      </c>
      <c r="F25" s="14">
        <v>15</v>
      </c>
      <c r="G25" s="14">
        <v>20</v>
      </c>
      <c r="H25" s="14"/>
      <c r="I25" s="14"/>
      <c r="J25" s="14">
        <v>1</v>
      </c>
      <c r="K25" s="14">
        <v>1.3</v>
      </c>
      <c r="N25" s="46"/>
      <c r="O25" s="46"/>
    </row>
    <row r="26" spans="1:15" ht="12.95" customHeight="1" x14ac:dyDescent="0.25">
      <c r="A26" s="9" t="s">
        <v>133</v>
      </c>
      <c r="B26" s="14" t="s">
        <v>32</v>
      </c>
      <c r="C26" s="14">
        <v>3</v>
      </c>
      <c r="D26" s="14" t="s">
        <v>14</v>
      </c>
      <c r="E26" s="14">
        <f>SUM(F26:I26)</f>
        <v>30</v>
      </c>
      <c r="F26" s="14">
        <v>15</v>
      </c>
      <c r="G26" s="21">
        <v>15</v>
      </c>
      <c r="H26" s="21"/>
      <c r="I26" s="21"/>
      <c r="J26" s="21">
        <v>1</v>
      </c>
      <c r="K26" s="21">
        <v>1</v>
      </c>
      <c r="N26" s="46"/>
      <c r="O26" s="46"/>
    </row>
    <row r="27" spans="1:15" ht="12.95" customHeight="1" x14ac:dyDescent="0.25">
      <c r="A27" s="9" t="s">
        <v>134</v>
      </c>
      <c r="B27" s="14" t="s">
        <v>205</v>
      </c>
      <c r="C27" s="15">
        <v>3</v>
      </c>
      <c r="D27" s="14" t="s">
        <v>11</v>
      </c>
      <c r="E27" s="14">
        <f t="shared" si="2"/>
        <v>30</v>
      </c>
      <c r="F27" s="14">
        <v>30</v>
      </c>
      <c r="G27" s="14"/>
      <c r="H27" s="14"/>
      <c r="I27" s="14"/>
      <c r="J27" s="14">
        <v>2</v>
      </c>
      <c r="K27" s="14">
        <v>0</v>
      </c>
      <c r="N27" s="46"/>
      <c r="O27" s="46"/>
    </row>
    <row r="28" spans="1:15" ht="12.95" customHeight="1" x14ac:dyDescent="0.25">
      <c r="A28" s="9" t="s">
        <v>135</v>
      </c>
      <c r="B28" s="15" t="s">
        <v>65</v>
      </c>
      <c r="C28" s="15">
        <v>4</v>
      </c>
      <c r="D28" s="15" t="s">
        <v>11</v>
      </c>
      <c r="E28" s="14">
        <f t="shared" si="2"/>
        <v>45</v>
      </c>
      <c r="F28" s="15"/>
      <c r="G28" s="15"/>
      <c r="H28" s="15">
        <v>45</v>
      </c>
      <c r="I28" s="15"/>
      <c r="J28" s="15">
        <v>0</v>
      </c>
      <c r="K28" s="15">
        <v>3</v>
      </c>
      <c r="N28" s="46"/>
      <c r="O28" s="46"/>
    </row>
    <row r="29" spans="1:15" ht="12.95" customHeight="1" x14ac:dyDescent="0.25">
      <c r="B29" s="16" t="s">
        <v>17</v>
      </c>
      <c r="C29" s="17">
        <f>SUM(C19:C28)</f>
        <v>30</v>
      </c>
      <c r="D29" s="17">
        <f>COUNTIFS(D19:D28,"=e")</f>
        <v>4</v>
      </c>
      <c r="E29" s="17">
        <f t="shared" ref="E29:K29" si="3">SUM(E19:E28)</f>
        <v>360</v>
      </c>
      <c r="F29" s="17">
        <f t="shared" si="3"/>
        <v>120</v>
      </c>
      <c r="G29" s="17">
        <f t="shared" si="3"/>
        <v>125</v>
      </c>
      <c r="H29" s="17">
        <f t="shared" si="3"/>
        <v>110</v>
      </c>
      <c r="I29" s="17">
        <f t="shared" si="3"/>
        <v>5</v>
      </c>
      <c r="J29" s="17">
        <f t="shared" si="3"/>
        <v>8.1000000000000014</v>
      </c>
      <c r="K29" s="17">
        <f t="shared" si="3"/>
        <v>15.7</v>
      </c>
    </row>
    <row r="30" spans="1:15" ht="12.95" customHeight="1" x14ac:dyDescent="0.25">
      <c r="B30" s="63" t="s">
        <v>24</v>
      </c>
      <c r="C30" s="63"/>
      <c r="D30" s="63"/>
      <c r="E30" s="63"/>
      <c r="F30" s="63"/>
      <c r="G30" s="63"/>
      <c r="H30" s="63"/>
      <c r="I30" s="63"/>
      <c r="J30" s="63"/>
      <c r="K30" s="63"/>
    </row>
    <row r="31" spans="1:15" ht="12.95" customHeight="1" x14ac:dyDescent="0.25">
      <c r="A31" s="9" t="s">
        <v>136</v>
      </c>
      <c r="B31" s="14" t="s">
        <v>112</v>
      </c>
      <c r="C31" s="14">
        <v>2</v>
      </c>
      <c r="D31" s="14" t="s">
        <v>11</v>
      </c>
      <c r="E31" s="14">
        <f>SUM(F31:I31)</f>
        <v>30</v>
      </c>
      <c r="F31" s="14"/>
      <c r="G31" s="21"/>
      <c r="H31" s="21">
        <v>30</v>
      </c>
      <c r="I31" s="21"/>
      <c r="J31" s="21">
        <v>0</v>
      </c>
      <c r="K31" s="21">
        <v>2</v>
      </c>
      <c r="N31" s="46"/>
      <c r="O31" s="46"/>
    </row>
    <row r="32" spans="1:15" ht="12.95" customHeight="1" x14ac:dyDescent="0.25">
      <c r="A32" s="9" t="s">
        <v>137</v>
      </c>
      <c r="B32" s="14" t="s">
        <v>113</v>
      </c>
      <c r="C32" s="21">
        <v>2</v>
      </c>
      <c r="D32" s="22" t="s">
        <v>11</v>
      </c>
      <c r="E32" s="14">
        <f t="shared" ref="E32:E41" si="4">SUM(F32:I32)</f>
        <v>30</v>
      </c>
      <c r="F32" s="22"/>
      <c r="G32" s="21"/>
      <c r="H32" s="21">
        <v>30</v>
      </c>
      <c r="I32" s="21"/>
      <c r="J32" s="21">
        <v>0</v>
      </c>
      <c r="K32" s="21">
        <v>2</v>
      </c>
      <c r="N32" s="46"/>
      <c r="O32" s="46"/>
    </row>
    <row r="33" spans="1:15" ht="12" customHeight="1" x14ac:dyDescent="0.25">
      <c r="A33" s="9" t="s">
        <v>138</v>
      </c>
      <c r="B33" s="14" t="s">
        <v>81</v>
      </c>
      <c r="C33" s="21">
        <v>3</v>
      </c>
      <c r="D33" s="22" t="s">
        <v>11</v>
      </c>
      <c r="E33" s="14">
        <f t="shared" si="4"/>
        <v>35</v>
      </c>
      <c r="F33" s="21">
        <v>15</v>
      </c>
      <c r="G33" s="21">
        <v>15</v>
      </c>
      <c r="H33" s="21"/>
      <c r="I33" s="21">
        <v>5</v>
      </c>
      <c r="J33" s="21">
        <v>1</v>
      </c>
      <c r="K33" s="21">
        <v>1</v>
      </c>
      <c r="N33" s="46"/>
      <c r="O33" s="46"/>
    </row>
    <row r="34" spans="1:15" ht="12.95" customHeight="1" x14ac:dyDescent="0.25">
      <c r="A34" s="9" t="s">
        <v>139</v>
      </c>
      <c r="B34" s="14" t="s">
        <v>25</v>
      </c>
      <c r="C34" s="14">
        <v>2</v>
      </c>
      <c r="D34" s="14" t="s">
        <v>11</v>
      </c>
      <c r="E34" s="14">
        <f t="shared" si="4"/>
        <v>25</v>
      </c>
      <c r="F34" s="14">
        <v>10</v>
      </c>
      <c r="G34" s="21">
        <v>5</v>
      </c>
      <c r="H34" s="21">
        <v>5</v>
      </c>
      <c r="I34" s="21">
        <v>5</v>
      </c>
      <c r="J34" s="21">
        <v>0.7</v>
      </c>
      <c r="K34" s="21">
        <v>0.7</v>
      </c>
      <c r="N34" s="46"/>
      <c r="O34" s="46"/>
    </row>
    <row r="35" spans="1:15" ht="12.95" customHeight="1" x14ac:dyDescent="0.25">
      <c r="A35" s="9" t="s">
        <v>140</v>
      </c>
      <c r="B35" s="14" t="s">
        <v>76</v>
      </c>
      <c r="C35" s="14">
        <v>4</v>
      </c>
      <c r="D35" s="14" t="s">
        <v>14</v>
      </c>
      <c r="E35" s="14">
        <f t="shared" si="4"/>
        <v>45</v>
      </c>
      <c r="F35" s="14">
        <v>30</v>
      </c>
      <c r="G35" s="21">
        <v>15</v>
      </c>
      <c r="H35" s="21"/>
      <c r="I35" s="21"/>
      <c r="J35" s="21">
        <v>2</v>
      </c>
      <c r="K35" s="21">
        <v>1</v>
      </c>
      <c r="N35" s="46"/>
      <c r="O35" s="46"/>
    </row>
    <row r="36" spans="1:15" ht="12.95" customHeight="1" x14ac:dyDescent="0.25">
      <c r="A36" s="9" t="s">
        <v>141</v>
      </c>
      <c r="B36" s="14" t="s">
        <v>26</v>
      </c>
      <c r="C36" s="14">
        <v>4</v>
      </c>
      <c r="D36" s="14" t="s">
        <v>14</v>
      </c>
      <c r="E36" s="14">
        <f t="shared" si="4"/>
        <v>40</v>
      </c>
      <c r="F36" s="14">
        <v>15</v>
      </c>
      <c r="G36" s="21">
        <v>5</v>
      </c>
      <c r="H36" s="21">
        <v>15</v>
      </c>
      <c r="I36" s="21">
        <v>5</v>
      </c>
      <c r="J36" s="21">
        <v>1</v>
      </c>
      <c r="K36" s="21">
        <v>1.3</v>
      </c>
      <c r="N36" s="46"/>
      <c r="O36" s="46"/>
    </row>
    <row r="37" spans="1:15" ht="12.95" customHeight="1" x14ac:dyDescent="0.25">
      <c r="A37" s="9" t="s">
        <v>142</v>
      </c>
      <c r="B37" s="20" t="s">
        <v>51</v>
      </c>
      <c r="C37" s="14">
        <v>5</v>
      </c>
      <c r="D37" s="14" t="s">
        <v>14</v>
      </c>
      <c r="E37" s="14">
        <f t="shared" si="4"/>
        <v>50</v>
      </c>
      <c r="F37" s="14">
        <v>15</v>
      </c>
      <c r="G37" s="21">
        <v>15</v>
      </c>
      <c r="H37" s="21">
        <v>20</v>
      </c>
      <c r="I37" s="21"/>
      <c r="J37" s="21">
        <v>1</v>
      </c>
      <c r="K37" s="21">
        <v>2.2999999999999998</v>
      </c>
      <c r="N37" s="46"/>
      <c r="O37" s="46"/>
    </row>
    <row r="38" spans="1:15" ht="12.95" customHeight="1" x14ac:dyDescent="0.25">
      <c r="A38" s="9" t="s">
        <v>143</v>
      </c>
      <c r="B38" s="14" t="s">
        <v>77</v>
      </c>
      <c r="C38" s="14">
        <v>3</v>
      </c>
      <c r="D38" s="14" t="s">
        <v>11</v>
      </c>
      <c r="E38" s="14">
        <f t="shared" si="4"/>
        <v>30</v>
      </c>
      <c r="F38" s="14">
        <v>30</v>
      </c>
      <c r="G38" s="21"/>
      <c r="H38" s="21"/>
      <c r="I38" s="21"/>
      <c r="J38" s="21">
        <v>2</v>
      </c>
      <c r="K38" s="21">
        <v>0</v>
      </c>
      <c r="N38" s="46"/>
      <c r="O38" s="46"/>
    </row>
    <row r="39" spans="1:15" ht="12.95" customHeight="1" x14ac:dyDescent="0.25">
      <c r="A39" s="9" t="s">
        <v>144</v>
      </c>
      <c r="B39" s="20" t="s">
        <v>28</v>
      </c>
      <c r="C39" s="14">
        <v>3</v>
      </c>
      <c r="D39" s="14" t="s">
        <v>14</v>
      </c>
      <c r="E39" s="14">
        <f t="shared" si="4"/>
        <v>30</v>
      </c>
      <c r="F39" s="14">
        <v>15</v>
      </c>
      <c r="G39" s="21">
        <v>15</v>
      </c>
      <c r="H39" s="21"/>
      <c r="I39" s="21"/>
      <c r="J39" s="21">
        <v>1</v>
      </c>
      <c r="K39" s="21">
        <v>1</v>
      </c>
      <c r="N39" s="46"/>
      <c r="O39" s="46"/>
    </row>
    <row r="40" spans="1:15" ht="12.95" customHeight="1" x14ac:dyDescent="0.25">
      <c r="A40" s="9" t="s">
        <v>145</v>
      </c>
      <c r="B40" s="15" t="s">
        <v>206</v>
      </c>
      <c r="C40" s="15">
        <v>1</v>
      </c>
      <c r="D40" s="14" t="s">
        <v>11</v>
      </c>
      <c r="E40" s="14">
        <f t="shared" si="4"/>
        <v>20</v>
      </c>
      <c r="F40" s="14">
        <v>15</v>
      </c>
      <c r="G40" s="21">
        <v>5</v>
      </c>
      <c r="H40" s="21"/>
      <c r="I40" s="21"/>
      <c r="J40" s="21">
        <v>1</v>
      </c>
      <c r="K40" s="21">
        <v>0.3</v>
      </c>
      <c r="N40" s="46"/>
      <c r="O40" s="46"/>
    </row>
    <row r="41" spans="1:15" ht="12.95" customHeight="1" x14ac:dyDescent="0.25">
      <c r="A41" s="9" t="s">
        <v>146</v>
      </c>
      <c r="B41" s="15" t="s">
        <v>207</v>
      </c>
      <c r="C41" s="15">
        <v>1</v>
      </c>
      <c r="D41" s="14" t="s">
        <v>11</v>
      </c>
      <c r="E41" s="14">
        <f t="shared" si="4"/>
        <v>20</v>
      </c>
      <c r="F41" s="14">
        <v>15</v>
      </c>
      <c r="G41" s="21">
        <v>5</v>
      </c>
      <c r="H41" s="21"/>
      <c r="I41" s="21"/>
      <c r="J41" s="21">
        <v>1</v>
      </c>
      <c r="K41" s="21">
        <v>0.3</v>
      </c>
      <c r="N41" s="46"/>
      <c r="O41" s="46"/>
    </row>
    <row r="42" spans="1:15" ht="12.95" customHeight="1" x14ac:dyDescent="0.25">
      <c r="B42" s="16" t="s">
        <v>17</v>
      </c>
      <c r="C42" s="17">
        <f>SUM(C31:C41)</f>
        <v>30</v>
      </c>
      <c r="D42" s="17">
        <f>COUNTIFS(D31:D41,"=e")</f>
        <v>4</v>
      </c>
      <c r="E42" s="17">
        <f>SUM(E31:E41)</f>
        <v>355</v>
      </c>
      <c r="F42" s="17">
        <f t="shared" ref="F42:K42" si="5">SUM(F31:F41)</f>
        <v>160</v>
      </c>
      <c r="G42" s="17">
        <f t="shared" si="5"/>
        <v>80</v>
      </c>
      <c r="H42" s="17">
        <f t="shared" si="5"/>
        <v>100</v>
      </c>
      <c r="I42" s="17">
        <f t="shared" si="5"/>
        <v>15</v>
      </c>
      <c r="J42" s="24">
        <f t="shared" si="5"/>
        <v>10.7</v>
      </c>
      <c r="K42" s="24">
        <f t="shared" si="5"/>
        <v>11.900000000000002</v>
      </c>
      <c r="M42" s="5"/>
      <c r="N42" s="6"/>
      <c r="O42" s="6"/>
    </row>
    <row r="43" spans="1:15" ht="12.95" customHeight="1" x14ac:dyDescent="0.25">
      <c r="B43" s="63" t="s">
        <v>29</v>
      </c>
      <c r="C43" s="63"/>
      <c r="D43" s="63"/>
      <c r="E43" s="63"/>
      <c r="F43" s="63"/>
      <c r="G43" s="63"/>
      <c r="H43" s="63"/>
      <c r="I43" s="63"/>
      <c r="J43" s="63"/>
      <c r="K43" s="63"/>
    </row>
    <row r="44" spans="1:15" ht="12.95" customHeight="1" x14ac:dyDescent="0.25">
      <c r="A44" s="9" t="s">
        <v>147</v>
      </c>
      <c r="B44" s="14" t="s">
        <v>114</v>
      </c>
      <c r="C44" s="14">
        <v>2</v>
      </c>
      <c r="D44" s="14" t="s">
        <v>14</v>
      </c>
      <c r="E44" s="14">
        <f t="shared" ref="E44:E53" si="6">SUM(F44:I44)</f>
        <v>30</v>
      </c>
      <c r="F44" s="14"/>
      <c r="G44" s="21"/>
      <c r="H44" s="21">
        <v>30</v>
      </c>
      <c r="I44" s="21"/>
      <c r="J44" s="21">
        <v>0</v>
      </c>
      <c r="K44" s="21">
        <v>2</v>
      </c>
      <c r="N44" s="46"/>
      <c r="O44" s="46"/>
    </row>
    <row r="45" spans="1:15" ht="12.95" customHeight="1" x14ac:dyDescent="0.25">
      <c r="A45" s="9" t="s">
        <v>148</v>
      </c>
      <c r="B45" s="14" t="s">
        <v>115</v>
      </c>
      <c r="C45" s="21">
        <v>2</v>
      </c>
      <c r="D45" s="14" t="s">
        <v>14</v>
      </c>
      <c r="E45" s="14">
        <f t="shared" si="6"/>
        <v>30</v>
      </c>
      <c r="F45" s="22"/>
      <c r="G45" s="21"/>
      <c r="H45" s="21">
        <v>30</v>
      </c>
      <c r="I45" s="21"/>
      <c r="J45" s="21">
        <v>0</v>
      </c>
      <c r="K45" s="21">
        <v>2</v>
      </c>
      <c r="N45" s="46"/>
      <c r="O45" s="46"/>
    </row>
    <row r="46" spans="1:15" ht="12.95" customHeight="1" x14ac:dyDescent="0.25">
      <c r="A46" s="9" t="s">
        <v>149</v>
      </c>
      <c r="B46" s="20" t="s">
        <v>30</v>
      </c>
      <c r="C46" s="14">
        <v>2</v>
      </c>
      <c r="D46" s="14" t="s">
        <v>11</v>
      </c>
      <c r="E46" s="14">
        <f t="shared" si="6"/>
        <v>30</v>
      </c>
      <c r="F46" s="14">
        <v>15</v>
      </c>
      <c r="G46" s="21">
        <v>10</v>
      </c>
      <c r="H46" s="21"/>
      <c r="I46" s="21">
        <v>5</v>
      </c>
      <c r="J46" s="21">
        <v>1</v>
      </c>
      <c r="K46" s="21">
        <v>0.7</v>
      </c>
      <c r="N46" s="46"/>
      <c r="O46" s="46"/>
    </row>
    <row r="47" spans="1:15" ht="12.95" customHeight="1" x14ac:dyDescent="0.25">
      <c r="A47" s="9" t="s">
        <v>150</v>
      </c>
      <c r="B47" s="20" t="s">
        <v>60</v>
      </c>
      <c r="C47" s="14">
        <v>2</v>
      </c>
      <c r="D47" s="14" t="s">
        <v>11</v>
      </c>
      <c r="E47" s="14">
        <f t="shared" si="6"/>
        <v>30</v>
      </c>
      <c r="F47" s="14"/>
      <c r="G47" s="21"/>
      <c r="H47" s="21">
        <v>30</v>
      </c>
      <c r="I47" s="47"/>
      <c r="J47" s="21">
        <v>0</v>
      </c>
      <c r="K47" s="21">
        <v>2</v>
      </c>
      <c r="N47" s="46"/>
      <c r="O47" s="46"/>
    </row>
    <row r="48" spans="1:15" ht="12.95" customHeight="1" x14ac:dyDescent="0.25">
      <c r="A48" s="9" t="s">
        <v>151</v>
      </c>
      <c r="B48" s="14" t="s">
        <v>33</v>
      </c>
      <c r="C48" s="14">
        <v>1</v>
      </c>
      <c r="D48" s="14" t="s">
        <v>11</v>
      </c>
      <c r="E48" s="14">
        <f t="shared" si="6"/>
        <v>20</v>
      </c>
      <c r="F48" s="14">
        <v>10</v>
      </c>
      <c r="G48" s="14">
        <v>10</v>
      </c>
      <c r="H48" s="21"/>
      <c r="I48" s="21"/>
      <c r="J48" s="21">
        <v>0.7</v>
      </c>
      <c r="K48" s="21">
        <v>0.7</v>
      </c>
      <c r="N48" s="46"/>
      <c r="O48" s="46"/>
    </row>
    <row r="49" spans="1:15" ht="12.95" customHeight="1" x14ac:dyDescent="0.25">
      <c r="A49" s="9" t="s">
        <v>152</v>
      </c>
      <c r="B49" s="14" t="s">
        <v>31</v>
      </c>
      <c r="C49" s="14">
        <v>5</v>
      </c>
      <c r="D49" s="14" t="s">
        <v>14</v>
      </c>
      <c r="E49" s="14">
        <f t="shared" si="6"/>
        <v>60</v>
      </c>
      <c r="F49" s="14">
        <v>30</v>
      </c>
      <c r="G49" s="21">
        <v>10</v>
      </c>
      <c r="H49" s="21">
        <v>15</v>
      </c>
      <c r="I49" s="21">
        <v>5</v>
      </c>
      <c r="J49" s="21">
        <v>2</v>
      </c>
      <c r="K49" s="21">
        <v>1.7</v>
      </c>
      <c r="N49" s="46"/>
      <c r="O49" s="46"/>
    </row>
    <row r="50" spans="1:15" ht="12.95" customHeight="1" x14ac:dyDescent="0.25">
      <c r="A50" s="9" t="s">
        <v>153</v>
      </c>
      <c r="B50" s="14" t="s">
        <v>27</v>
      </c>
      <c r="C50" s="14">
        <v>3</v>
      </c>
      <c r="D50" s="14" t="s">
        <v>11</v>
      </c>
      <c r="E50" s="14">
        <f t="shared" si="6"/>
        <v>45</v>
      </c>
      <c r="F50" s="14">
        <v>30</v>
      </c>
      <c r="G50" s="21">
        <v>5</v>
      </c>
      <c r="H50" s="21">
        <v>10</v>
      </c>
      <c r="I50" s="21"/>
      <c r="J50" s="21">
        <v>2</v>
      </c>
      <c r="K50" s="21">
        <v>1</v>
      </c>
      <c r="N50" s="46"/>
      <c r="O50" s="46"/>
    </row>
    <row r="51" spans="1:15" ht="12.95" customHeight="1" x14ac:dyDescent="0.25">
      <c r="A51" s="9" t="s">
        <v>154</v>
      </c>
      <c r="B51" s="14" t="s">
        <v>34</v>
      </c>
      <c r="C51" s="14">
        <v>2</v>
      </c>
      <c r="D51" s="14" t="s">
        <v>11</v>
      </c>
      <c r="E51" s="14">
        <f t="shared" si="6"/>
        <v>25</v>
      </c>
      <c r="F51" s="14">
        <v>10</v>
      </c>
      <c r="G51" s="21">
        <v>5</v>
      </c>
      <c r="H51" s="21">
        <v>10</v>
      </c>
      <c r="I51" s="21"/>
      <c r="J51" s="21">
        <v>0.7</v>
      </c>
      <c r="K51" s="21">
        <v>1</v>
      </c>
      <c r="N51" s="46"/>
      <c r="O51" s="46"/>
    </row>
    <row r="52" spans="1:15" ht="12.95" customHeight="1" x14ac:dyDescent="0.25">
      <c r="A52" s="9" t="s">
        <v>155</v>
      </c>
      <c r="B52" s="14" t="s">
        <v>35</v>
      </c>
      <c r="C52" s="14">
        <v>3</v>
      </c>
      <c r="D52" s="14" t="s">
        <v>11</v>
      </c>
      <c r="E52" s="14">
        <f t="shared" si="6"/>
        <v>35</v>
      </c>
      <c r="F52" s="14">
        <v>15</v>
      </c>
      <c r="G52" s="21">
        <v>5</v>
      </c>
      <c r="H52" s="21">
        <v>10</v>
      </c>
      <c r="I52" s="21">
        <v>5</v>
      </c>
      <c r="J52" s="21">
        <v>1</v>
      </c>
      <c r="K52" s="21">
        <v>1</v>
      </c>
      <c r="N52" s="46"/>
      <c r="O52" s="46"/>
    </row>
    <row r="53" spans="1:15" ht="12.95" customHeight="1" x14ac:dyDescent="0.25">
      <c r="A53" s="9" t="s">
        <v>156</v>
      </c>
      <c r="B53" s="15" t="s">
        <v>210</v>
      </c>
      <c r="C53" s="15">
        <v>2</v>
      </c>
      <c r="D53" s="15" t="s">
        <v>11</v>
      </c>
      <c r="E53" s="15">
        <f t="shared" si="6"/>
        <v>25</v>
      </c>
      <c r="F53" s="15">
        <v>25</v>
      </c>
      <c r="G53" s="21"/>
      <c r="H53" s="21"/>
      <c r="I53" s="21"/>
      <c r="J53" s="21">
        <v>1.7</v>
      </c>
      <c r="K53" s="21">
        <v>0</v>
      </c>
      <c r="N53" s="46"/>
      <c r="O53" s="46"/>
    </row>
    <row r="54" spans="1:15" ht="12.95" customHeight="1" x14ac:dyDescent="0.25">
      <c r="A54" s="9" t="s">
        <v>157</v>
      </c>
      <c r="B54" s="14" t="s">
        <v>172</v>
      </c>
      <c r="C54" s="14">
        <v>6</v>
      </c>
      <c r="D54" s="14" t="s">
        <v>14</v>
      </c>
      <c r="E54" s="14"/>
      <c r="F54" s="14"/>
      <c r="G54" s="14"/>
      <c r="H54" s="14"/>
      <c r="I54" s="14"/>
      <c r="J54" s="14"/>
      <c r="K54" s="14"/>
      <c r="N54" s="46"/>
      <c r="O54" s="46"/>
    </row>
    <row r="55" spans="1:15" ht="12.95" customHeight="1" x14ac:dyDescent="0.25">
      <c r="B55" s="16" t="s">
        <v>17</v>
      </c>
      <c r="C55" s="17">
        <f>SUM(C44:C54)</f>
        <v>30</v>
      </c>
      <c r="D55" s="17">
        <f>COUNTIFS(D44:D54,"=e")</f>
        <v>4</v>
      </c>
      <c r="E55" s="17">
        <f t="shared" ref="E55:K55" si="7">SUM(E44:E54)</f>
        <v>330</v>
      </c>
      <c r="F55" s="17">
        <f t="shared" si="7"/>
        <v>135</v>
      </c>
      <c r="G55" s="17">
        <f t="shared" si="7"/>
        <v>45</v>
      </c>
      <c r="H55" s="17">
        <f t="shared" si="7"/>
        <v>135</v>
      </c>
      <c r="I55" s="17">
        <f t="shared" si="7"/>
        <v>15</v>
      </c>
      <c r="J55" s="17">
        <f t="shared" si="7"/>
        <v>9.1</v>
      </c>
      <c r="K55" s="24">
        <f t="shared" si="7"/>
        <v>12.1</v>
      </c>
    </row>
    <row r="57" spans="1:15" ht="12.95" customHeight="1" x14ac:dyDescent="0.25">
      <c r="B57" s="63" t="s">
        <v>36</v>
      </c>
      <c r="C57" s="63"/>
      <c r="D57" s="63"/>
      <c r="E57" s="63"/>
      <c r="F57" s="63"/>
      <c r="G57" s="63"/>
      <c r="H57" s="63"/>
      <c r="I57" s="63"/>
      <c r="J57" s="63"/>
      <c r="K57" s="63"/>
    </row>
    <row r="58" spans="1:15" ht="12.95" customHeight="1" x14ac:dyDescent="0.25">
      <c r="A58" s="9" t="s">
        <v>158</v>
      </c>
      <c r="B58" s="25" t="s">
        <v>171</v>
      </c>
      <c r="C58" s="15">
        <v>2</v>
      </c>
      <c r="D58" s="15" t="s">
        <v>11</v>
      </c>
      <c r="E58" s="2">
        <f>SUM(F58:I58)</f>
        <v>20</v>
      </c>
      <c r="F58" s="15">
        <v>15</v>
      </c>
      <c r="G58" s="15">
        <v>5</v>
      </c>
      <c r="H58" s="15"/>
      <c r="I58" s="15"/>
      <c r="J58" s="15">
        <v>1</v>
      </c>
      <c r="K58" s="15">
        <v>0.3</v>
      </c>
      <c r="L58" s="48"/>
      <c r="N58" s="46"/>
      <c r="O58" s="46"/>
    </row>
    <row r="59" spans="1:15" ht="12.95" customHeight="1" x14ac:dyDescent="0.25">
      <c r="A59" s="9" t="s">
        <v>159</v>
      </c>
      <c r="B59" s="25" t="s">
        <v>208</v>
      </c>
      <c r="C59" s="15">
        <v>3</v>
      </c>
      <c r="D59" s="15" t="s">
        <v>11</v>
      </c>
      <c r="E59" s="2">
        <f t="shared" ref="E59:E66" si="8">SUM(F59:I59)</f>
        <v>30</v>
      </c>
      <c r="F59" s="15">
        <v>30</v>
      </c>
      <c r="G59" s="15"/>
      <c r="H59" s="15"/>
      <c r="I59" s="15"/>
      <c r="J59" s="15">
        <v>2</v>
      </c>
      <c r="K59" s="15">
        <v>0</v>
      </c>
      <c r="L59" s="48"/>
      <c r="N59" s="46"/>
      <c r="O59" s="46"/>
    </row>
    <row r="60" spans="1:15" ht="13.15" customHeight="1" x14ac:dyDescent="0.25">
      <c r="A60" s="9" t="s">
        <v>160</v>
      </c>
      <c r="B60" s="14" t="s">
        <v>70</v>
      </c>
      <c r="C60" s="15">
        <v>4</v>
      </c>
      <c r="D60" s="27" t="s">
        <v>14</v>
      </c>
      <c r="E60" s="2">
        <f t="shared" si="8"/>
        <v>45</v>
      </c>
      <c r="F60" s="27">
        <v>15</v>
      </c>
      <c r="G60" s="27">
        <v>15</v>
      </c>
      <c r="H60" s="27">
        <v>15</v>
      </c>
      <c r="I60" s="27"/>
      <c r="J60" s="27">
        <v>1</v>
      </c>
      <c r="K60" s="27">
        <v>2</v>
      </c>
      <c r="N60" s="46"/>
      <c r="O60" s="46"/>
    </row>
    <row r="61" spans="1:15" ht="12.95" customHeight="1" x14ac:dyDescent="0.25">
      <c r="A61" s="9" t="s">
        <v>161</v>
      </c>
      <c r="B61" s="14" t="s">
        <v>72</v>
      </c>
      <c r="C61" s="15">
        <v>5</v>
      </c>
      <c r="D61" s="14" t="s">
        <v>14</v>
      </c>
      <c r="E61" s="2">
        <f t="shared" si="8"/>
        <v>50</v>
      </c>
      <c r="F61" s="14">
        <v>15</v>
      </c>
      <c r="G61" s="14">
        <v>20</v>
      </c>
      <c r="H61" s="14">
        <v>15</v>
      </c>
      <c r="I61" s="14"/>
      <c r="J61" s="14">
        <v>1</v>
      </c>
      <c r="K61" s="14">
        <v>2.2999999999999998</v>
      </c>
      <c r="N61" s="46"/>
      <c r="O61" s="46"/>
    </row>
    <row r="62" spans="1:15" ht="15" x14ac:dyDescent="0.25">
      <c r="A62" s="9" t="s">
        <v>162</v>
      </c>
      <c r="B62" s="14" t="s">
        <v>74</v>
      </c>
      <c r="C62" s="15">
        <v>5</v>
      </c>
      <c r="D62" s="14" t="s">
        <v>14</v>
      </c>
      <c r="E62" s="2">
        <f t="shared" si="8"/>
        <v>50</v>
      </c>
      <c r="F62" s="14">
        <v>20</v>
      </c>
      <c r="G62" s="14"/>
      <c r="H62" s="14">
        <v>30</v>
      </c>
      <c r="I62" s="14"/>
      <c r="J62" s="14">
        <v>1.3</v>
      </c>
      <c r="K62" s="14">
        <v>2</v>
      </c>
      <c r="N62" s="46"/>
      <c r="O62" s="46"/>
    </row>
    <row r="63" spans="1:15" s="26" customFormat="1" ht="12.95" customHeight="1" x14ac:dyDescent="0.25">
      <c r="A63" s="9" t="s">
        <v>163</v>
      </c>
      <c r="B63" s="15" t="s">
        <v>79</v>
      </c>
      <c r="C63" s="15">
        <v>2</v>
      </c>
      <c r="D63" s="15" t="s">
        <v>11</v>
      </c>
      <c r="E63" s="2">
        <f t="shared" si="8"/>
        <v>25</v>
      </c>
      <c r="F63" s="15">
        <v>10</v>
      </c>
      <c r="G63" s="15">
        <v>5</v>
      </c>
      <c r="H63" s="15">
        <v>10</v>
      </c>
      <c r="I63" s="15"/>
      <c r="J63" s="15">
        <v>0.7</v>
      </c>
      <c r="K63" s="15">
        <v>1</v>
      </c>
      <c r="L63" s="48"/>
      <c r="M63" s="9"/>
      <c r="N63" s="46"/>
      <c r="O63" s="46"/>
    </row>
    <row r="64" spans="1:15" ht="12.95" customHeight="1" x14ac:dyDescent="0.25">
      <c r="A64" s="9" t="s">
        <v>164</v>
      </c>
      <c r="B64" s="3" t="s">
        <v>88</v>
      </c>
      <c r="C64" s="15">
        <v>3</v>
      </c>
      <c r="D64" s="14" t="s">
        <v>11</v>
      </c>
      <c r="E64" s="2">
        <f t="shared" si="8"/>
        <v>35</v>
      </c>
      <c r="F64" s="14">
        <v>10</v>
      </c>
      <c r="G64" s="14">
        <v>10</v>
      </c>
      <c r="H64" s="14">
        <v>15</v>
      </c>
      <c r="J64" s="14">
        <v>0.7</v>
      </c>
      <c r="K64" s="14">
        <v>1.7</v>
      </c>
      <c r="N64" s="46"/>
      <c r="O64" s="46"/>
    </row>
    <row r="65" spans="1:15" ht="12.95" customHeight="1" x14ac:dyDescent="0.25">
      <c r="A65" s="9" t="s">
        <v>165</v>
      </c>
      <c r="B65" s="14" t="s">
        <v>89</v>
      </c>
      <c r="C65" s="15">
        <v>3</v>
      </c>
      <c r="D65" s="14" t="s">
        <v>14</v>
      </c>
      <c r="E65" s="2">
        <f t="shared" si="8"/>
        <v>35</v>
      </c>
      <c r="F65" s="14">
        <v>15</v>
      </c>
      <c r="G65" s="14">
        <v>20</v>
      </c>
      <c r="H65" s="14"/>
      <c r="I65" s="14"/>
      <c r="J65" s="14">
        <v>1</v>
      </c>
      <c r="K65" s="14">
        <v>1.3</v>
      </c>
      <c r="N65" s="46"/>
      <c r="O65" s="46"/>
    </row>
    <row r="66" spans="1:15" ht="12.95" customHeight="1" x14ac:dyDescent="0.25">
      <c r="A66" s="9" t="s">
        <v>166</v>
      </c>
      <c r="B66" s="14" t="s">
        <v>39</v>
      </c>
      <c r="C66" s="14">
        <v>3</v>
      </c>
      <c r="D66" s="14" t="s">
        <v>11</v>
      </c>
      <c r="E66" s="2">
        <f t="shared" si="8"/>
        <v>30</v>
      </c>
      <c r="F66" s="14"/>
      <c r="G66" s="14"/>
      <c r="H66" s="14">
        <v>30</v>
      </c>
      <c r="I66" s="14"/>
      <c r="J66" s="14">
        <v>0</v>
      </c>
      <c r="K66" s="14">
        <v>2</v>
      </c>
      <c r="N66" s="46"/>
      <c r="O66" s="46"/>
    </row>
    <row r="67" spans="1:15" ht="12.95" customHeight="1" x14ac:dyDescent="0.25">
      <c r="B67" s="16" t="s">
        <v>17</v>
      </c>
      <c r="C67" s="17">
        <f>SUM(C58:C66)</f>
        <v>30</v>
      </c>
      <c r="D67" s="17">
        <v>4</v>
      </c>
      <c r="E67" s="17">
        <f>SUM(E58:E66)</f>
        <v>320</v>
      </c>
      <c r="F67" s="17">
        <f t="shared" ref="F67:K67" si="9">SUM(F58:F66)</f>
        <v>130</v>
      </c>
      <c r="G67" s="17">
        <f t="shared" si="9"/>
        <v>75</v>
      </c>
      <c r="H67" s="17">
        <f t="shared" si="9"/>
        <v>115</v>
      </c>
      <c r="I67" s="17">
        <f t="shared" si="9"/>
        <v>0</v>
      </c>
      <c r="J67" s="17">
        <f t="shared" si="9"/>
        <v>8.6999999999999993</v>
      </c>
      <c r="K67" s="17">
        <f t="shared" si="9"/>
        <v>12.6</v>
      </c>
    </row>
    <row r="68" spans="1:15" ht="18" customHeight="1" x14ac:dyDescent="0.25">
      <c r="B68" s="63" t="s">
        <v>40</v>
      </c>
      <c r="C68" s="63"/>
      <c r="D68" s="63"/>
      <c r="E68" s="63"/>
      <c r="F68" s="63"/>
      <c r="G68" s="63"/>
      <c r="H68" s="63"/>
      <c r="I68" s="63"/>
      <c r="J68" s="63"/>
      <c r="K68" s="63"/>
      <c r="N68" s="46"/>
      <c r="O68" s="46"/>
    </row>
    <row r="69" spans="1:15" ht="13.15" customHeight="1" x14ac:dyDescent="0.25">
      <c r="A69" s="9" t="s">
        <v>167</v>
      </c>
      <c r="B69" s="15" t="s">
        <v>92</v>
      </c>
      <c r="C69" s="15">
        <v>4</v>
      </c>
      <c r="D69" s="14" t="s">
        <v>14</v>
      </c>
      <c r="E69" s="1">
        <f>SUM(F69:I69)</f>
        <v>45</v>
      </c>
      <c r="F69" s="14">
        <v>15</v>
      </c>
      <c r="G69" s="14">
        <v>10</v>
      </c>
      <c r="H69" s="14">
        <v>15</v>
      </c>
      <c r="I69" s="14">
        <v>5</v>
      </c>
      <c r="J69" s="14">
        <v>1</v>
      </c>
      <c r="K69" s="14">
        <v>1.7</v>
      </c>
      <c r="N69" s="46"/>
      <c r="O69" s="46"/>
    </row>
    <row r="70" spans="1:15" ht="12" customHeight="1" x14ac:dyDescent="0.25">
      <c r="A70" s="9" t="s">
        <v>168</v>
      </c>
      <c r="B70" s="14" t="s">
        <v>93</v>
      </c>
      <c r="C70" s="15">
        <v>3</v>
      </c>
      <c r="D70" s="14" t="s">
        <v>11</v>
      </c>
      <c r="E70" s="1">
        <f t="shared" ref="E70:E75" si="10">SUM(F70:I70)</f>
        <v>30</v>
      </c>
      <c r="F70" s="14">
        <v>5</v>
      </c>
      <c r="G70" s="14">
        <v>5</v>
      </c>
      <c r="H70" s="14">
        <v>15</v>
      </c>
      <c r="I70" s="27">
        <v>5</v>
      </c>
      <c r="J70" s="27">
        <v>0.3</v>
      </c>
      <c r="K70" s="27">
        <v>1.3</v>
      </c>
      <c r="N70" s="46"/>
      <c r="O70" s="46"/>
    </row>
    <row r="71" spans="1:15" ht="13.15" customHeight="1" x14ac:dyDescent="0.25">
      <c r="A71" s="9" t="s">
        <v>169</v>
      </c>
      <c r="B71" s="14" t="s">
        <v>94</v>
      </c>
      <c r="C71" s="15">
        <v>5</v>
      </c>
      <c r="D71" s="14" t="s">
        <v>14</v>
      </c>
      <c r="E71" s="1">
        <f t="shared" si="10"/>
        <v>50</v>
      </c>
      <c r="F71" s="14">
        <v>15</v>
      </c>
      <c r="G71" s="14">
        <v>15</v>
      </c>
      <c r="H71" s="14">
        <v>15</v>
      </c>
      <c r="I71" s="27">
        <v>5</v>
      </c>
      <c r="J71" s="27">
        <v>1</v>
      </c>
      <c r="K71" s="27">
        <v>2</v>
      </c>
      <c r="N71" s="46"/>
      <c r="O71" s="46"/>
    </row>
    <row r="72" spans="1:15" ht="12.95" customHeight="1" x14ac:dyDescent="0.25">
      <c r="A72" s="9" t="s">
        <v>174</v>
      </c>
      <c r="B72" s="14" t="s">
        <v>95</v>
      </c>
      <c r="C72" s="15">
        <v>3</v>
      </c>
      <c r="D72" s="14" t="s">
        <v>11</v>
      </c>
      <c r="E72" s="1">
        <f t="shared" si="10"/>
        <v>30</v>
      </c>
      <c r="F72" s="14">
        <v>15</v>
      </c>
      <c r="G72" s="14">
        <v>10</v>
      </c>
      <c r="H72" s="14"/>
      <c r="I72" s="27">
        <v>5</v>
      </c>
      <c r="J72" s="27">
        <v>1</v>
      </c>
      <c r="K72" s="27">
        <v>0.7</v>
      </c>
      <c r="N72" s="46"/>
      <c r="O72" s="46"/>
    </row>
    <row r="73" spans="1:15" ht="12.95" customHeight="1" x14ac:dyDescent="0.25">
      <c r="A73" s="9" t="s">
        <v>175</v>
      </c>
      <c r="B73" s="14" t="s">
        <v>96</v>
      </c>
      <c r="C73" s="15">
        <v>5</v>
      </c>
      <c r="D73" s="27" t="s">
        <v>14</v>
      </c>
      <c r="E73" s="1">
        <f t="shared" si="10"/>
        <v>50</v>
      </c>
      <c r="F73" s="27">
        <v>15</v>
      </c>
      <c r="G73" s="27">
        <v>10</v>
      </c>
      <c r="H73" s="27">
        <v>20</v>
      </c>
      <c r="I73" s="27">
        <v>5</v>
      </c>
      <c r="J73" s="27">
        <v>1</v>
      </c>
      <c r="K73" s="27">
        <v>2</v>
      </c>
      <c r="N73" s="46"/>
      <c r="O73" s="46"/>
    </row>
    <row r="74" spans="1:15" ht="12.95" customHeight="1" x14ac:dyDescent="0.25">
      <c r="A74" s="9" t="s">
        <v>176</v>
      </c>
      <c r="B74" s="14" t="s">
        <v>102</v>
      </c>
      <c r="C74" s="15">
        <v>3</v>
      </c>
      <c r="D74" s="27" t="s">
        <v>11</v>
      </c>
      <c r="E74" s="1">
        <f t="shared" si="10"/>
        <v>30</v>
      </c>
      <c r="F74" s="27">
        <v>15</v>
      </c>
      <c r="G74" s="27">
        <v>10</v>
      </c>
      <c r="H74" s="27"/>
      <c r="I74" s="27">
        <v>5</v>
      </c>
      <c r="J74" s="27">
        <v>1</v>
      </c>
      <c r="K74" s="27">
        <v>0.7</v>
      </c>
      <c r="N74" s="46"/>
      <c r="O74" s="46"/>
    </row>
    <row r="75" spans="1:15" ht="12.95" customHeight="1" x14ac:dyDescent="0.25">
      <c r="A75" s="9" t="s">
        <v>177</v>
      </c>
      <c r="B75" s="14" t="s">
        <v>44</v>
      </c>
      <c r="C75" s="14">
        <v>3</v>
      </c>
      <c r="D75" s="14" t="s">
        <v>11</v>
      </c>
      <c r="E75" s="1">
        <f t="shared" si="10"/>
        <v>30</v>
      </c>
      <c r="F75" s="28"/>
      <c r="G75" s="28"/>
      <c r="H75" s="28">
        <v>30</v>
      </c>
      <c r="I75" s="28"/>
      <c r="J75" s="14">
        <v>0</v>
      </c>
      <c r="K75" s="14">
        <v>2</v>
      </c>
      <c r="N75" s="46"/>
      <c r="O75" s="46"/>
    </row>
    <row r="76" spans="1:15" ht="12.95" customHeight="1" x14ac:dyDescent="0.25">
      <c r="A76" s="9" t="s">
        <v>178</v>
      </c>
      <c r="B76" s="14" t="s">
        <v>215</v>
      </c>
      <c r="C76" s="14">
        <v>4</v>
      </c>
      <c r="D76" s="14" t="s">
        <v>14</v>
      </c>
      <c r="E76" s="23"/>
      <c r="F76" s="14"/>
      <c r="G76" s="14"/>
      <c r="H76" s="14"/>
      <c r="I76" s="14"/>
      <c r="J76" s="14"/>
      <c r="K76" s="14"/>
    </row>
    <row r="77" spans="1:15" ht="12.95" customHeight="1" x14ac:dyDescent="0.25">
      <c r="B77" s="16" t="s">
        <v>17</v>
      </c>
      <c r="C77" s="17">
        <f>SUM(C69:C76)</f>
        <v>30</v>
      </c>
      <c r="D77" s="17">
        <f>COUNTIFS(D69:D76,"=e")</f>
        <v>4</v>
      </c>
      <c r="E77" s="17">
        <f>SUM(E69:E76)</f>
        <v>265</v>
      </c>
      <c r="F77" s="17">
        <f t="shared" ref="F77:K77" si="11">SUM(F69:F76)</f>
        <v>80</v>
      </c>
      <c r="G77" s="17">
        <f t="shared" si="11"/>
        <v>60</v>
      </c>
      <c r="H77" s="17">
        <f t="shared" si="11"/>
        <v>95</v>
      </c>
      <c r="I77" s="17">
        <f t="shared" si="11"/>
        <v>30</v>
      </c>
      <c r="J77" s="17">
        <f t="shared" si="11"/>
        <v>5.3</v>
      </c>
      <c r="K77" s="17">
        <f t="shared" si="11"/>
        <v>10.4</v>
      </c>
    </row>
    <row r="78" spans="1:15" ht="12.95" customHeight="1" x14ac:dyDescent="0.25">
      <c r="B78" s="27" t="s">
        <v>66</v>
      </c>
      <c r="C78" s="30">
        <f>C17+C29+C42+C55+C67+C77</f>
        <v>180</v>
      </c>
      <c r="D78" s="30">
        <f>D17+D29+D42+D55+D67+D77</f>
        <v>24</v>
      </c>
      <c r="E78" s="30">
        <f t="shared" ref="E78:K78" si="12">E17+E29+E42+E55+E67+E77</f>
        <v>2000</v>
      </c>
      <c r="F78" s="30">
        <f t="shared" si="12"/>
        <v>765</v>
      </c>
      <c r="G78" s="30">
        <f t="shared" si="12"/>
        <v>510</v>
      </c>
      <c r="H78" s="30">
        <f t="shared" si="12"/>
        <v>650</v>
      </c>
      <c r="I78" s="30">
        <f t="shared" si="12"/>
        <v>75</v>
      </c>
      <c r="J78" s="30">
        <f t="shared" si="12"/>
        <v>51.3</v>
      </c>
      <c r="K78" s="30">
        <f t="shared" si="12"/>
        <v>77.300000000000011</v>
      </c>
    </row>
    <row r="79" spans="1:15" ht="12.95" customHeight="1" x14ac:dyDescent="0.25">
      <c r="B79" s="49" t="s">
        <v>67</v>
      </c>
      <c r="C79" s="50"/>
      <c r="D79" s="50"/>
      <c r="E79" s="50"/>
      <c r="F79" s="51">
        <f>F78/$E$78</f>
        <v>0.38250000000000001</v>
      </c>
      <c r="G79" s="51">
        <f>G78/$E$78</f>
        <v>0.255</v>
      </c>
      <c r="H79" s="51">
        <f>H78/$E$78</f>
        <v>0.32500000000000001</v>
      </c>
      <c r="I79" s="51">
        <f>I78/$E$78</f>
        <v>3.7499999999999999E-2</v>
      </c>
      <c r="J79" s="51"/>
      <c r="K79" s="51"/>
    </row>
    <row r="80" spans="1:15" ht="12.95" customHeight="1" x14ac:dyDescent="0.25">
      <c r="B80" s="3"/>
      <c r="C80" s="32"/>
      <c r="D80" s="32"/>
      <c r="E80" s="32"/>
      <c r="F80" s="32"/>
      <c r="G80" s="32"/>
      <c r="H80" s="3"/>
      <c r="I80" s="3"/>
      <c r="J80" s="3"/>
      <c r="K80" s="3"/>
    </row>
    <row r="81" spans="2:11" ht="12.95" customHeight="1" x14ac:dyDescent="0.25">
      <c r="B81" s="4" t="s">
        <v>200</v>
      </c>
      <c r="C81" s="32">
        <f>C13+C27+C35+C38+C59</f>
        <v>15</v>
      </c>
      <c r="D81" s="32" t="s">
        <v>1</v>
      </c>
      <c r="E81" s="32"/>
      <c r="F81" s="32"/>
      <c r="G81" s="33"/>
    </row>
    <row r="82" spans="2:11" ht="12.95" customHeight="1" x14ac:dyDescent="0.25">
      <c r="B82" s="56" t="s">
        <v>211</v>
      </c>
      <c r="C82" s="32">
        <f>C27+C40+C41+C53+SUM(C59:C65)+SUM(C69:C74)</f>
        <v>55</v>
      </c>
      <c r="D82" s="32" t="s">
        <v>1</v>
      </c>
      <c r="E82" s="32" t="s">
        <v>80</v>
      </c>
      <c r="F82" s="32">
        <f>180*0.3</f>
        <v>54</v>
      </c>
      <c r="G82" s="33"/>
    </row>
    <row r="83" spans="2:11" ht="12.95" customHeight="1" x14ac:dyDescent="0.25">
      <c r="B83" s="52" t="s">
        <v>197</v>
      </c>
      <c r="C83" s="61"/>
      <c r="D83" s="61"/>
      <c r="E83" s="61"/>
      <c r="F83" s="32"/>
      <c r="G83" s="33"/>
    </row>
    <row r="85" spans="2:11" ht="12.95" customHeight="1" x14ac:dyDescent="0.25">
      <c r="B85" s="53" t="s">
        <v>199</v>
      </c>
    </row>
    <row r="86" spans="2:11" ht="108.6" customHeight="1" x14ac:dyDescent="0.25">
      <c r="B86" s="62" t="s">
        <v>202</v>
      </c>
      <c r="C86" s="10" t="s">
        <v>1</v>
      </c>
      <c r="D86" s="11" t="s">
        <v>2</v>
      </c>
      <c r="E86" s="11" t="s">
        <v>3</v>
      </c>
      <c r="F86" s="11" t="s">
        <v>4</v>
      </c>
      <c r="G86" s="11" t="s">
        <v>5</v>
      </c>
      <c r="H86" s="11" t="s">
        <v>6</v>
      </c>
      <c r="I86" s="11" t="s">
        <v>7</v>
      </c>
      <c r="J86" s="11" t="s">
        <v>8</v>
      </c>
      <c r="K86" s="11" t="s">
        <v>9</v>
      </c>
    </row>
    <row r="87" spans="2:11" ht="12.95" customHeight="1" x14ac:dyDescent="0.25">
      <c r="B87" s="27"/>
      <c r="C87" s="27"/>
      <c r="D87" s="27"/>
      <c r="E87" s="27"/>
      <c r="F87" s="27"/>
      <c r="G87" s="27"/>
      <c r="H87" s="27"/>
      <c r="I87" s="27"/>
      <c r="J87" s="27"/>
      <c r="K87" s="27"/>
    </row>
    <row r="88" spans="2:11" ht="12.95" customHeight="1" x14ac:dyDescent="0.25">
      <c r="B88" s="63" t="s">
        <v>213</v>
      </c>
      <c r="C88" s="63"/>
      <c r="D88" s="63"/>
      <c r="E88" s="63"/>
      <c r="F88" s="63"/>
      <c r="G88" s="63"/>
      <c r="H88" s="63"/>
      <c r="I88" s="63"/>
      <c r="J88" s="63"/>
      <c r="K88" s="63"/>
    </row>
    <row r="89" spans="2:11" ht="12.95" customHeight="1" x14ac:dyDescent="0.25">
      <c r="B89" s="15" t="s">
        <v>58</v>
      </c>
      <c r="C89" s="15">
        <v>3</v>
      </c>
      <c r="D89" s="15" t="s">
        <v>11</v>
      </c>
      <c r="E89" s="15">
        <v>30</v>
      </c>
      <c r="F89" s="15">
        <v>30</v>
      </c>
      <c r="G89" s="15"/>
      <c r="H89" s="15"/>
      <c r="I89" s="15"/>
      <c r="J89" s="15">
        <v>2</v>
      </c>
      <c r="K89" s="15">
        <v>0</v>
      </c>
    </row>
    <row r="90" spans="2:11" ht="12.95" customHeight="1" x14ac:dyDescent="0.25">
      <c r="B90" s="15" t="s">
        <v>59</v>
      </c>
      <c r="C90" s="15">
        <v>3</v>
      </c>
      <c r="D90" s="15" t="s">
        <v>11</v>
      </c>
      <c r="E90" s="15">
        <v>30</v>
      </c>
      <c r="F90" s="15">
        <v>30</v>
      </c>
      <c r="G90" s="15"/>
      <c r="H90" s="15"/>
      <c r="I90" s="15"/>
      <c r="J90" s="15">
        <v>2</v>
      </c>
      <c r="K90" s="15">
        <v>0</v>
      </c>
    </row>
    <row r="91" spans="2:11" ht="12.95" customHeight="1" x14ac:dyDescent="0.25">
      <c r="B91" s="15"/>
      <c r="C91" s="27"/>
      <c r="D91" s="27"/>
      <c r="E91" s="27"/>
      <c r="F91" s="27"/>
      <c r="G91" s="27"/>
      <c r="H91" s="27"/>
      <c r="I91" s="27"/>
      <c r="J91" s="27"/>
      <c r="K91" s="27"/>
    </row>
    <row r="92" spans="2:11" ht="12.95" customHeight="1" x14ac:dyDescent="0.25">
      <c r="B92" s="63" t="s">
        <v>46</v>
      </c>
      <c r="C92" s="63"/>
      <c r="D92" s="63"/>
      <c r="E92" s="63"/>
      <c r="F92" s="63"/>
      <c r="G92" s="63"/>
      <c r="H92" s="63"/>
      <c r="I92" s="63"/>
      <c r="J92" s="63"/>
      <c r="K92" s="63"/>
    </row>
    <row r="93" spans="2:11" ht="12.95" customHeight="1" x14ac:dyDescent="0.25">
      <c r="B93" s="36" t="s">
        <v>47</v>
      </c>
      <c r="C93" s="27">
        <v>1</v>
      </c>
      <c r="D93" s="27" t="s">
        <v>11</v>
      </c>
      <c r="E93" s="27">
        <v>20</v>
      </c>
      <c r="F93" s="27">
        <v>15</v>
      </c>
      <c r="G93" s="27">
        <v>5</v>
      </c>
      <c r="H93" s="27"/>
      <c r="I93" s="27"/>
      <c r="J93" s="27">
        <v>1</v>
      </c>
      <c r="K93" s="27">
        <v>0.3</v>
      </c>
    </row>
    <row r="94" spans="2:11" ht="12.95" customHeight="1" x14ac:dyDescent="0.25">
      <c r="B94" s="36" t="s">
        <v>48</v>
      </c>
      <c r="C94" s="27">
        <v>1</v>
      </c>
      <c r="D94" s="27" t="s">
        <v>11</v>
      </c>
      <c r="E94" s="27">
        <v>20</v>
      </c>
      <c r="F94" s="27">
        <v>15</v>
      </c>
      <c r="G94" s="27">
        <v>5</v>
      </c>
      <c r="H94" s="27"/>
      <c r="I94" s="27"/>
      <c r="J94" s="27">
        <v>1</v>
      </c>
      <c r="K94" s="27">
        <v>0.3</v>
      </c>
    </row>
    <row r="95" spans="2:11" ht="12.95" customHeight="1" x14ac:dyDescent="0.25">
      <c r="B95" s="36" t="s">
        <v>107</v>
      </c>
      <c r="C95" s="27">
        <v>1</v>
      </c>
      <c r="D95" s="27" t="s">
        <v>11</v>
      </c>
      <c r="E95" s="27">
        <v>20</v>
      </c>
      <c r="F95" s="27">
        <v>15</v>
      </c>
      <c r="G95" s="27">
        <v>5</v>
      </c>
      <c r="H95" s="27"/>
      <c r="I95" s="27"/>
      <c r="J95" s="27">
        <v>1</v>
      </c>
      <c r="K95" s="27">
        <v>0.3</v>
      </c>
    </row>
    <row r="96" spans="2:11" ht="12.95" customHeight="1" x14ac:dyDescent="0.25">
      <c r="B96" s="36" t="s">
        <v>63</v>
      </c>
      <c r="C96" s="27">
        <v>1</v>
      </c>
      <c r="D96" s="27" t="s">
        <v>11</v>
      </c>
      <c r="E96" s="27">
        <v>20</v>
      </c>
      <c r="F96" s="27">
        <v>15</v>
      </c>
      <c r="G96" s="27">
        <v>5</v>
      </c>
      <c r="H96" s="27"/>
      <c r="I96" s="27"/>
      <c r="J96" s="27">
        <v>1</v>
      </c>
      <c r="K96" s="27">
        <v>0.3</v>
      </c>
    </row>
    <row r="97" spans="2:11" ht="12.95" customHeight="1" x14ac:dyDescent="0.25">
      <c r="B97" s="36"/>
      <c r="C97" s="27"/>
      <c r="D97" s="27"/>
      <c r="E97" s="27"/>
      <c r="F97" s="27"/>
      <c r="G97" s="27"/>
      <c r="H97" s="27"/>
      <c r="I97" s="27"/>
      <c r="J97" s="27"/>
      <c r="K97" s="27"/>
    </row>
    <row r="98" spans="2:11" ht="12.95" customHeight="1" x14ac:dyDescent="0.25">
      <c r="B98" s="63" t="s">
        <v>49</v>
      </c>
      <c r="C98" s="63"/>
      <c r="D98" s="63"/>
      <c r="E98" s="63"/>
      <c r="F98" s="63"/>
      <c r="G98" s="63"/>
      <c r="H98" s="63"/>
      <c r="I98" s="63"/>
      <c r="J98" s="63"/>
      <c r="K98" s="63"/>
    </row>
    <row r="99" spans="2:11" ht="12.95" customHeight="1" x14ac:dyDescent="0.25">
      <c r="B99" s="36" t="s">
        <v>61</v>
      </c>
      <c r="C99" s="27">
        <v>2</v>
      </c>
      <c r="D99" s="27" t="s">
        <v>11</v>
      </c>
      <c r="E99" s="27">
        <v>25</v>
      </c>
      <c r="F99" s="27">
        <v>25</v>
      </c>
      <c r="G99" s="27"/>
      <c r="H99" s="27"/>
      <c r="I99" s="27"/>
      <c r="J99" s="27">
        <v>1.7</v>
      </c>
      <c r="K99" s="27">
        <v>0</v>
      </c>
    </row>
    <row r="100" spans="2:11" ht="12.95" customHeight="1" x14ac:dyDescent="0.25">
      <c r="B100" s="36" t="s">
        <v>62</v>
      </c>
      <c r="C100" s="27">
        <v>2</v>
      </c>
      <c r="D100" s="27" t="s">
        <v>11</v>
      </c>
      <c r="E100" s="27">
        <v>25</v>
      </c>
      <c r="F100" s="27">
        <v>25</v>
      </c>
      <c r="G100" s="27"/>
      <c r="H100" s="27"/>
      <c r="I100" s="27"/>
      <c r="J100" s="27">
        <v>1.7</v>
      </c>
      <c r="K100" s="27">
        <v>0</v>
      </c>
    </row>
    <row r="101" spans="2:11" ht="12.95" customHeight="1" x14ac:dyDescent="0.25">
      <c r="B101" s="36"/>
      <c r="C101" s="27"/>
      <c r="D101" s="27"/>
      <c r="E101" s="27"/>
      <c r="F101" s="27"/>
      <c r="G101" s="27"/>
      <c r="H101" s="27"/>
      <c r="I101" s="27"/>
      <c r="J101" s="27"/>
      <c r="K101" s="27"/>
    </row>
    <row r="102" spans="2:11" ht="12.95" customHeight="1" x14ac:dyDescent="0.25">
      <c r="B102" s="63" t="s">
        <v>212</v>
      </c>
      <c r="C102" s="63"/>
      <c r="D102" s="63"/>
      <c r="E102" s="63"/>
      <c r="F102" s="63"/>
      <c r="G102" s="63"/>
      <c r="H102" s="63"/>
      <c r="I102" s="63"/>
      <c r="J102" s="63"/>
      <c r="K102" s="63"/>
    </row>
    <row r="103" spans="2:11" ht="12.95" customHeight="1" x14ac:dyDescent="0.25">
      <c r="B103" s="15" t="s">
        <v>56</v>
      </c>
      <c r="C103" s="27">
        <v>3</v>
      </c>
      <c r="D103" s="27" t="s">
        <v>11</v>
      </c>
      <c r="E103" s="27">
        <v>30</v>
      </c>
      <c r="F103" s="27">
        <v>30</v>
      </c>
      <c r="G103" s="27"/>
      <c r="H103" s="27"/>
      <c r="I103" s="27"/>
      <c r="J103" s="27">
        <v>2</v>
      </c>
      <c r="K103" s="27">
        <v>0</v>
      </c>
    </row>
    <row r="104" spans="2:11" ht="12.95" customHeight="1" x14ac:dyDescent="0.25">
      <c r="B104" s="15" t="s">
        <v>57</v>
      </c>
      <c r="C104" s="27">
        <v>3</v>
      </c>
      <c r="D104" s="27" t="s">
        <v>11</v>
      </c>
      <c r="E104" s="27">
        <v>30</v>
      </c>
      <c r="F104" s="27">
        <v>30</v>
      </c>
      <c r="G104" s="27"/>
      <c r="H104" s="27"/>
      <c r="I104" s="27"/>
      <c r="J104" s="27">
        <v>2</v>
      </c>
      <c r="K104" s="27">
        <v>0</v>
      </c>
    </row>
    <row r="105" spans="2:11" ht="12.95" customHeight="1" x14ac:dyDescent="0.25">
      <c r="B105" s="15"/>
      <c r="C105" s="27"/>
      <c r="D105" s="27"/>
      <c r="E105" s="27"/>
      <c r="F105" s="27"/>
      <c r="G105" s="27"/>
      <c r="H105" s="27"/>
      <c r="I105" s="27"/>
      <c r="J105" s="27"/>
      <c r="K105" s="27"/>
    </row>
    <row r="106" spans="2:11" ht="12.95" customHeight="1" x14ac:dyDescent="0.25">
      <c r="B106" s="39" t="s">
        <v>86</v>
      </c>
      <c r="C106" s="27"/>
      <c r="D106" s="27"/>
      <c r="E106" s="27"/>
      <c r="F106" s="27"/>
      <c r="G106" s="27"/>
      <c r="H106" s="27"/>
      <c r="I106" s="27"/>
      <c r="J106" s="27"/>
      <c r="K106" s="27"/>
    </row>
    <row r="107" spans="2:11" ht="12.95" customHeight="1" x14ac:dyDescent="0.25">
      <c r="B107" s="36" t="s">
        <v>52</v>
      </c>
      <c r="C107" s="27">
        <v>4</v>
      </c>
      <c r="D107" s="27" t="s">
        <v>14</v>
      </c>
      <c r="E107" s="27">
        <f>SUM(F107:I107)</f>
        <v>45</v>
      </c>
      <c r="F107" s="27">
        <v>15</v>
      </c>
      <c r="G107" s="27">
        <v>15</v>
      </c>
      <c r="H107" s="27">
        <v>15</v>
      </c>
      <c r="I107" s="27"/>
      <c r="J107" s="27">
        <v>1</v>
      </c>
      <c r="K107" s="27">
        <v>2</v>
      </c>
    </row>
    <row r="108" spans="2:11" ht="12.95" customHeight="1" x14ac:dyDescent="0.25">
      <c r="B108" s="36" t="s">
        <v>38</v>
      </c>
      <c r="C108" s="27">
        <v>4</v>
      </c>
      <c r="D108" s="27" t="s">
        <v>14</v>
      </c>
      <c r="E108" s="27">
        <f>SUM(F108:I108)</f>
        <v>45</v>
      </c>
      <c r="F108" s="27">
        <v>15</v>
      </c>
      <c r="G108" s="27">
        <v>15</v>
      </c>
      <c r="H108" s="27">
        <v>15</v>
      </c>
      <c r="I108" s="27"/>
      <c r="J108" s="27">
        <v>1</v>
      </c>
      <c r="K108" s="27">
        <v>2</v>
      </c>
    </row>
    <row r="109" spans="2:11" ht="12.95" customHeight="1" x14ac:dyDescent="0.25">
      <c r="B109" s="39" t="s">
        <v>87</v>
      </c>
      <c r="C109" s="27"/>
      <c r="D109" s="27"/>
      <c r="E109" s="27"/>
      <c r="F109" s="27"/>
      <c r="G109" s="27"/>
      <c r="H109" s="27"/>
      <c r="I109" s="27"/>
      <c r="J109" s="27"/>
      <c r="K109" s="27"/>
    </row>
    <row r="110" spans="2:11" ht="12.95" customHeight="1" x14ac:dyDescent="0.25">
      <c r="B110" s="36" t="s">
        <v>45</v>
      </c>
      <c r="C110" s="14">
        <v>5</v>
      </c>
      <c r="D110" s="14" t="s">
        <v>14</v>
      </c>
      <c r="E110" s="14">
        <f>SUM(F110:I110)</f>
        <v>50</v>
      </c>
      <c r="F110" s="14">
        <v>15</v>
      </c>
      <c r="G110" s="14">
        <v>20</v>
      </c>
      <c r="H110" s="14">
        <v>15</v>
      </c>
      <c r="I110" s="27"/>
      <c r="J110" s="27">
        <v>1</v>
      </c>
      <c r="K110" s="27">
        <v>2.2999999999999998</v>
      </c>
    </row>
    <row r="111" spans="2:11" ht="12.95" customHeight="1" x14ac:dyDescent="0.25">
      <c r="B111" s="27" t="s">
        <v>68</v>
      </c>
      <c r="C111" s="14">
        <v>5</v>
      </c>
      <c r="D111" s="14" t="s">
        <v>14</v>
      </c>
      <c r="E111" s="14">
        <f>SUM(F111:I111)</f>
        <v>50</v>
      </c>
      <c r="F111" s="14">
        <v>15</v>
      </c>
      <c r="G111" s="14">
        <v>20</v>
      </c>
      <c r="H111" s="14">
        <v>15</v>
      </c>
      <c r="I111" s="27"/>
      <c r="J111" s="27">
        <v>1</v>
      </c>
      <c r="K111" s="27">
        <v>2.2999999999999998</v>
      </c>
    </row>
    <row r="112" spans="2:11" ht="12.95" customHeight="1" x14ac:dyDescent="0.25">
      <c r="B112" s="39" t="s">
        <v>85</v>
      </c>
      <c r="C112" s="14"/>
      <c r="D112" s="27"/>
      <c r="E112" s="27"/>
      <c r="F112" s="27"/>
      <c r="G112" s="27"/>
      <c r="H112" s="27"/>
      <c r="I112" s="27"/>
      <c r="J112" s="27"/>
      <c r="K112" s="27"/>
    </row>
    <row r="113" spans="2:11" ht="12.95" customHeight="1" x14ac:dyDescent="0.25">
      <c r="B113" s="36" t="s">
        <v>53</v>
      </c>
      <c r="C113" s="14">
        <v>5</v>
      </c>
      <c r="D113" s="14" t="s">
        <v>14</v>
      </c>
      <c r="E113" s="14">
        <f>SUM(F113:I113)</f>
        <v>50</v>
      </c>
      <c r="F113" s="14">
        <v>20</v>
      </c>
      <c r="G113" s="14"/>
      <c r="H113" s="14">
        <v>30</v>
      </c>
      <c r="I113" s="27"/>
      <c r="J113" s="27">
        <v>1.3</v>
      </c>
      <c r="K113" s="27">
        <v>2</v>
      </c>
    </row>
    <row r="114" spans="2:11" ht="12.95" customHeight="1" x14ac:dyDescent="0.25">
      <c r="B114" s="27" t="s">
        <v>69</v>
      </c>
      <c r="C114" s="14">
        <v>5</v>
      </c>
      <c r="D114" s="14" t="s">
        <v>14</v>
      </c>
      <c r="E114" s="14">
        <f>SUM(F114:I114)</f>
        <v>50</v>
      </c>
      <c r="F114" s="14">
        <v>20</v>
      </c>
      <c r="G114" s="14"/>
      <c r="H114" s="14">
        <v>30</v>
      </c>
      <c r="I114" s="27"/>
      <c r="J114" s="27">
        <v>1.3</v>
      </c>
      <c r="K114" s="27">
        <v>2</v>
      </c>
    </row>
    <row r="115" spans="2:11" ht="12.95" customHeight="1" x14ac:dyDescent="0.25">
      <c r="B115" s="39" t="s">
        <v>173</v>
      </c>
      <c r="C115" s="27"/>
      <c r="D115" s="27"/>
      <c r="E115" s="27"/>
      <c r="F115" s="27"/>
      <c r="G115" s="27"/>
      <c r="H115" s="27"/>
      <c r="I115" s="27"/>
      <c r="J115" s="27"/>
      <c r="K115" s="27"/>
    </row>
    <row r="116" spans="2:11" ht="12.95" customHeight="1" x14ac:dyDescent="0.25">
      <c r="B116" s="36" t="s">
        <v>42</v>
      </c>
      <c r="C116" s="14">
        <v>2</v>
      </c>
      <c r="D116" s="14" t="s">
        <v>11</v>
      </c>
      <c r="E116" s="14">
        <f>SUM(F116:I116)</f>
        <v>25</v>
      </c>
      <c r="F116" s="14">
        <v>10</v>
      </c>
      <c r="G116" s="14">
        <v>5</v>
      </c>
      <c r="H116" s="14">
        <v>10</v>
      </c>
      <c r="I116" s="27"/>
      <c r="J116" s="27">
        <v>0.7</v>
      </c>
      <c r="K116" s="27">
        <v>1</v>
      </c>
    </row>
    <row r="117" spans="2:11" ht="12.95" customHeight="1" x14ac:dyDescent="0.25">
      <c r="B117" s="27" t="s">
        <v>82</v>
      </c>
      <c r="C117" s="14">
        <v>2</v>
      </c>
      <c r="D117" s="14" t="s">
        <v>11</v>
      </c>
      <c r="E117" s="14">
        <f>SUM(F117:I117)</f>
        <v>25</v>
      </c>
      <c r="F117" s="14">
        <v>10</v>
      </c>
      <c r="G117" s="14">
        <v>5</v>
      </c>
      <c r="H117" s="14">
        <v>10</v>
      </c>
      <c r="I117" s="27"/>
      <c r="J117" s="27">
        <v>0.7</v>
      </c>
      <c r="K117" s="27">
        <v>1</v>
      </c>
    </row>
    <row r="118" spans="2:11" ht="12.95" customHeight="1" x14ac:dyDescent="0.25">
      <c r="B118" s="63" t="s">
        <v>90</v>
      </c>
      <c r="C118" s="63"/>
      <c r="D118" s="63"/>
      <c r="E118" s="63"/>
      <c r="F118" s="63"/>
      <c r="G118" s="63"/>
      <c r="H118" s="63"/>
      <c r="I118" s="63"/>
      <c r="J118" s="63"/>
      <c r="K118" s="63"/>
    </row>
    <row r="119" spans="2:11" ht="12.95" customHeight="1" x14ac:dyDescent="0.25">
      <c r="B119" s="27" t="s">
        <v>103</v>
      </c>
      <c r="C119" s="27">
        <v>3</v>
      </c>
      <c r="D119" s="27" t="s">
        <v>11</v>
      </c>
      <c r="E119" s="27">
        <f>SUM(F119:I119)</f>
        <v>35</v>
      </c>
      <c r="F119" s="27">
        <v>10</v>
      </c>
      <c r="G119" s="27">
        <v>10</v>
      </c>
      <c r="H119" s="27">
        <v>15</v>
      </c>
      <c r="I119" s="27"/>
      <c r="J119" s="27">
        <v>0.7</v>
      </c>
      <c r="K119" s="27">
        <v>1.7</v>
      </c>
    </row>
    <row r="120" spans="2:11" ht="12.95" customHeight="1" x14ac:dyDescent="0.25">
      <c r="B120" s="27" t="s">
        <v>204</v>
      </c>
      <c r="C120" s="27">
        <v>3</v>
      </c>
      <c r="D120" s="27" t="s">
        <v>11</v>
      </c>
      <c r="E120" s="27">
        <f>SUM(F120:I120)</f>
        <v>35</v>
      </c>
      <c r="F120" s="27">
        <v>10</v>
      </c>
      <c r="G120" s="27">
        <v>10</v>
      </c>
      <c r="H120" s="27">
        <v>15</v>
      </c>
      <c r="I120" s="27"/>
      <c r="J120" s="27">
        <v>0.7</v>
      </c>
      <c r="K120" s="27">
        <v>1.7</v>
      </c>
    </row>
    <row r="121" spans="2:11" ht="12.95" customHeight="1" x14ac:dyDescent="0.25">
      <c r="B121" s="39" t="s">
        <v>91</v>
      </c>
      <c r="C121" s="27"/>
      <c r="D121" s="27"/>
      <c r="E121" s="27"/>
      <c r="F121" s="27"/>
      <c r="G121" s="27"/>
      <c r="H121" s="27"/>
      <c r="I121" s="27"/>
      <c r="J121" s="27"/>
      <c r="K121" s="27"/>
    </row>
    <row r="122" spans="2:11" ht="12.95" customHeight="1" x14ac:dyDescent="0.25">
      <c r="B122" s="27" t="s">
        <v>105</v>
      </c>
      <c r="C122" s="27">
        <v>3</v>
      </c>
      <c r="D122" s="27" t="s">
        <v>14</v>
      </c>
      <c r="E122" s="27">
        <f>SUM(F122:I122)</f>
        <v>35</v>
      </c>
      <c r="F122" s="27">
        <v>15</v>
      </c>
      <c r="G122" s="27">
        <v>20</v>
      </c>
      <c r="H122" s="27"/>
      <c r="I122" s="27"/>
      <c r="J122" s="27">
        <v>1</v>
      </c>
      <c r="K122" s="27">
        <v>1.3</v>
      </c>
    </row>
    <row r="123" spans="2:11" ht="12.95" customHeight="1" x14ac:dyDescent="0.25">
      <c r="B123" s="27" t="s">
        <v>106</v>
      </c>
      <c r="C123" s="27">
        <v>3</v>
      </c>
      <c r="D123" s="27" t="s">
        <v>14</v>
      </c>
      <c r="E123" s="27">
        <f>SUM(F123:I123)</f>
        <v>35</v>
      </c>
      <c r="F123" s="27">
        <v>15</v>
      </c>
      <c r="G123" s="27">
        <v>20</v>
      </c>
      <c r="H123" s="27"/>
      <c r="I123" s="27"/>
      <c r="J123" s="27">
        <v>1</v>
      </c>
      <c r="K123" s="27">
        <v>1.3</v>
      </c>
    </row>
    <row r="124" spans="2:11" ht="12.95" customHeight="1" x14ac:dyDescent="0.25">
      <c r="B124" s="27"/>
      <c r="C124" s="27"/>
      <c r="D124" s="27"/>
      <c r="E124" s="27"/>
      <c r="F124" s="27"/>
      <c r="G124" s="27"/>
      <c r="H124" s="27"/>
      <c r="I124" s="27"/>
      <c r="J124" s="27"/>
      <c r="K124" s="27"/>
    </row>
    <row r="125" spans="2:11" ht="12.95" customHeight="1" x14ac:dyDescent="0.25">
      <c r="B125" s="63" t="s">
        <v>179</v>
      </c>
      <c r="C125" s="63"/>
      <c r="D125" s="63"/>
      <c r="E125" s="63"/>
      <c r="F125" s="63"/>
      <c r="G125" s="63"/>
      <c r="H125" s="63"/>
      <c r="I125" s="63"/>
      <c r="J125" s="63"/>
      <c r="K125" s="63"/>
    </row>
    <row r="126" spans="2:11" ht="12.95" customHeight="1" x14ac:dyDescent="0.25">
      <c r="B126" s="27" t="s">
        <v>75</v>
      </c>
      <c r="C126" s="27">
        <v>4</v>
      </c>
      <c r="D126" s="27" t="s">
        <v>14</v>
      </c>
      <c r="E126" s="27">
        <f>SUM(F126:I126)</f>
        <v>45</v>
      </c>
      <c r="F126" s="27">
        <v>15</v>
      </c>
      <c r="G126" s="27">
        <v>10</v>
      </c>
      <c r="H126" s="27">
        <v>15</v>
      </c>
      <c r="I126" s="27">
        <v>5</v>
      </c>
      <c r="J126" s="27">
        <v>1</v>
      </c>
      <c r="K126" s="27">
        <v>1.7</v>
      </c>
    </row>
    <row r="127" spans="2:11" ht="12.95" customHeight="1" x14ac:dyDescent="0.25">
      <c r="B127" s="27" t="s">
        <v>78</v>
      </c>
      <c r="C127" s="27">
        <v>4</v>
      </c>
      <c r="D127" s="27" t="s">
        <v>14</v>
      </c>
      <c r="E127" s="27">
        <f>SUM(F127:I127)</f>
        <v>45</v>
      </c>
      <c r="F127" s="27">
        <v>15</v>
      </c>
      <c r="G127" s="27">
        <v>10</v>
      </c>
      <c r="H127" s="27">
        <v>15</v>
      </c>
      <c r="I127" s="27">
        <v>5</v>
      </c>
      <c r="J127" s="27">
        <v>1</v>
      </c>
      <c r="K127" s="27">
        <v>1.7</v>
      </c>
    </row>
    <row r="128" spans="2:11" ht="12.95" customHeight="1" x14ac:dyDescent="0.25">
      <c r="B128" s="39" t="s">
        <v>97</v>
      </c>
      <c r="C128" s="14"/>
      <c r="D128" s="27"/>
      <c r="E128" s="27"/>
      <c r="F128" s="27"/>
      <c r="G128" s="27"/>
      <c r="H128" s="27"/>
      <c r="I128" s="27"/>
      <c r="J128" s="27"/>
      <c r="K128" s="27"/>
    </row>
    <row r="129" spans="2:11" ht="12.95" customHeight="1" x14ac:dyDescent="0.25">
      <c r="B129" s="36" t="s">
        <v>98</v>
      </c>
      <c r="C129" s="14">
        <v>3</v>
      </c>
      <c r="D129" s="14" t="s">
        <v>11</v>
      </c>
      <c r="E129" s="14">
        <f>SUM(F129:I129)</f>
        <v>30</v>
      </c>
      <c r="F129" s="14">
        <v>5</v>
      </c>
      <c r="G129" s="14">
        <v>5</v>
      </c>
      <c r="H129" s="14">
        <v>15</v>
      </c>
      <c r="I129" s="27">
        <v>5</v>
      </c>
      <c r="J129" s="27">
        <v>0.3</v>
      </c>
      <c r="K129" s="27">
        <v>1.3</v>
      </c>
    </row>
    <row r="130" spans="2:11" ht="12.95" customHeight="1" x14ac:dyDescent="0.25">
      <c r="B130" s="27" t="s">
        <v>83</v>
      </c>
      <c r="C130" s="14">
        <v>3</v>
      </c>
      <c r="D130" s="14" t="s">
        <v>11</v>
      </c>
      <c r="E130" s="14">
        <f>SUM(F130:I130)</f>
        <v>30</v>
      </c>
      <c r="F130" s="14">
        <v>5</v>
      </c>
      <c r="G130" s="14">
        <v>5</v>
      </c>
      <c r="H130" s="14">
        <v>15</v>
      </c>
      <c r="I130" s="27">
        <v>5</v>
      </c>
      <c r="J130" s="27">
        <v>0.3</v>
      </c>
      <c r="K130" s="27">
        <v>1.3</v>
      </c>
    </row>
    <row r="131" spans="2:11" ht="12.95" customHeight="1" x14ac:dyDescent="0.25">
      <c r="B131" s="39" t="s">
        <v>101</v>
      </c>
      <c r="C131" s="14"/>
      <c r="D131" s="27"/>
      <c r="E131" s="27"/>
      <c r="F131" s="27"/>
      <c r="G131" s="27"/>
      <c r="H131" s="27"/>
      <c r="I131" s="27"/>
      <c r="J131" s="27"/>
      <c r="K131" s="27"/>
    </row>
    <row r="132" spans="2:11" ht="12.95" customHeight="1" x14ac:dyDescent="0.25">
      <c r="B132" s="36" t="s">
        <v>41</v>
      </c>
      <c r="C132" s="14">
        <v>5</v>
      </c>
      <c r="D132" s="14" t="s">
        <v>14</v>
      </c>
      <c r="E132" s="14">
        <f>SUM(F132:I132)</f>
        <v>50</v>
      </c>
      <c r="F132" s="14">
        <v>15</v>
      </c>
      <c r="G132" s="14">
        <v>15</v>
      </c>
      <c r="H132" s="14">
        <v>15</v>
      </c>
      <c r="I132" s="27">
        <v>5</v>
      </c>
      <c r="J132" s="27">
        <v>1</v>
      </c>
      <c r="K132" s="27">
        <v>2</v>
      </c>
    </row>
    <row r="133" spans="2:11" ht="12.95" customHeight="1" x14ac:dyDescent="0.25">
      <c r="B133" s="36" t="s">
        <v>104</v>
      </c>
      <c r="C133" s="14">
        <v>5</v>
      </c>
      <c r="D133" s="14" t="s">
        <v>14</v>
      </c>
      <c r="E133" s="14">
        <f>SUM(F133:I133)</f>
        <v>50</v>
      </c>
      <c r="F133" s="14">
        <v>15</v>
      </c>
      <c r="G133" s="14">
        <v>15</v>
      </c>
      <c r="H133" s="14">
        <v>15</v>
      </c>
      <c r="I133" s="27">
        <v>5</v>
      </c>
      <c r="J133" s="27">
        <v>1</v>
      </c>
      <c r="K133" s="27">
        <v>2</v>
      </c>
    </row>
    <row r="134" spans="2:11" ht="12.95" customHeight="1" x14ac:dyDescent="0.25">
      <c r="B134" s="39" t="s">
        <v>99</v>
      </c>
      <c r="C134" s="14"/>
      <c r="D134" s="27"/>
      <c r="E134" s="27"/>
      <c r="F134" s="27"/>
      <c r="G134" s="27"/>
      <c r="H134" s="27"/>
      <c r="I134" s="27"/>
      <c r="J134" s="27"/>
      <c r="K134" s="27"/>
    </row>
    <row r="135" spans="2:11" ht="12.95" customHeight="1" x14ac:dyDescent="0.25">
      <c r="B135" s="36" t="s">
        <v>43</v>
      </c>
      <c r="C135" s="14">
        <v>3</v>
      </c>
      <c r="D135" s="14" t="s">
        <v>11</v>
      </c>
      <c r="E135" s="14">
        <f>SUM(F135:I135)</f>
        <v>30</v>
      </c>
      <c r="F135" s="14">
        <v>15</v>
      </c>
      <c r="G135" s="14">
        <v>10</v>
      </c>
      <c r="H135" s="14"/>
      <c r="I135" s="27">
        <v>5</v>
      </c>
      <c r="J135" s="27">
        <v>1</v>
      </c>
      <c r="K135" s="27">
        <v>0.7</v>
      </c>
    </row>
    <row r="136" spans="2:11" ht="12.95" customHeight="1" x14ac:dyDescent="0.25">
      <c r="B136" s="27" t="s">
        <v>100</v>
      </c>
      <c r="C136" s="14">
        <v>3</v>
      </c>
      <c r="D136" s="14" t="s">
        <v>11</v>
      </c>
      <c r="E136" s="14">
        <f>SUM(F136:I136)</f>
        <v>30</v>
      </c>
      <c r="F136" s="14">
        <v>15</v>
      </c>
      <c r="G136" s="14">
        <v>10</v>
      </c>
      <c r="H136" s="14"/>
      <c r="I136" s="27">
        <v>5</v>
      </c>
      <c r="J136" s="27">
        <v>1</v>
      </c>
      <c r="K136" s="27">
        <v>0.7</v>
      </c>
    </row>
    <row r="137" spans="2:11" ht="12.95" customHeight="1" x14ac:dyDescent="0.25">
      <c r="B137" s="39" t="s">
        <v>108</v>
      </c>
      <c r="C137" s="14"/>
      <c r="D137" s="27"/>
      <c r="E137" s="27"/>
      <c r="F137" s="27"/>
      <c r="G137" s="27"/>
      <c r="H137" s="27"/>
      <c r="I137" s="27"/>
      <c r="J137" s="27"/>
      <c r="K137" s="27"/>
    </row>
    <row r="138" spans="2:11" ht="12.95" customHeight="1" x14ac:dyDescent="0.25">
      <c r="B138" s="36" t="s">
        <v>71</v>
      </c>
      <c r="C138" s="14">
        <v>5</v>
      </c>
      <c r="D138" s="27" t="s">
        <v>14</v>
      </c>
      <c r="E138" s="27">
        <f>SUM(F138:I138)</f>
        <v>50</v>
      </c>
      <c r="F138" s="27">
        <v>15</v>
      </c>
      <c r="G138" s="27">
        <v>10</v>
      </c>
      <c r="H138" s="27">
        <v>20</v>
      </c>
      <c r="I138" s="27">
        <v>5</v>
      </c>
      <c r="J138" s="27">
        <v>1</v>
      </c>
      <c r="K138" s="27">
        <v>2</v>
      </c>
    </row>
    <row r="139" spans="2:11" ht="12.95" customHeight="1" x14ac:dyDescent="0.25">
      <c r="B139" s="36" t="s">
        <v>73</v>
      </c>
      <c r="C139" s="27">
        <v>5</v>
      </c>
      <c r="D139" s="27" t="s">
        <v>14</v>
      </c>
      <c r="E139" s="27">
        <f>SUM(F139:I139)</f>
        <v>50</v>
      </c>
      <c r="F139" s="27">
        <v>15</v>
      </c>
      <c r="G139" s="27">
        <v>10</v>
      </c>
      <c r="H139" s="27">
        <v>20</v>
      </c>
      <c r="I139" s="27">
        <v>5</v>
      </c>
      <c r="J139" s="27">
        <v>1</v>
      </c>
      <c r="K139" s="27">
        <v>2</v>
      </c>
    </row>
    <row r="140" spans="2:11" ht="12.95" customHeight="1" x14ac:dyDescent="0.25">
      <c r="B140" s="39" t="s">
        <v>109</v>
      </c>
      <c r="C140" s="27"/>
      <c r="D140" s="27"/>
      <c r="E140" s="27"/>
      <c r="F140" s="27"/>
      <c r="G140" s="27"/>
      <c r="H140" s="27"/>
      <c r="I140" s="27"/>
      <c r="J140" s="27"/>
      <c r="K140" s="27"/>
    </row>
    <row r="141" spans="2:11" ht="12.95" customHeight="1" x14ac:dyDescent="0.25">
      <c r="B141" s="36" t="s">
        <v>37</v>
      </c>
      <c r="C141" s="27">
        <v>3</v>
      </c>
      <c r="D141" s="27" t="s">
        <v>11</v>
      </c>
      <c r="E141" s="27">
        <f>SUM(F141:I141)</f>
        <v>30</v>
      </c>
      <c r="F141" s="27">
        <v>15</v>
      </c>
      <c r="G141" s="27">
        <v>10</v>
      </c>
      <c r="H141" s="27"/>
      <c r="I141" s="27">
        <v>5</v>
      </c>
      <c r="J141" s="27">
        <v>1</v>
      </c>
      <c r="K141" s="27">
        <v>0.7</v>
      </c>
    </row>
    <row r="142" spans="2:11" ht="12.95" customHeight="1" x14ac:dyDescent="0.25">
      <c r="B142" s="36" t="s">
        <v>50</v>
      </c>
      <c r="C142" s="27">
        <v>3</v>
      </c>
      <c r="D142" s="27" t="s">
        <v>11</v>
      </c>
      <c r="E142" s="27">
        <f>SUM(F142:I142)</f>
        <v>30</v>
      </c>
      <c r="F142" s="27">
        <v>15</v>
      </c>
      <c r="G142" s="27">
        <v>10</v>
      </c>
      <c r="H142" s="27"/>
      <c r="I142" s="27">
        <v>5</v>
      </c>
      <c r="J142" s="27">
        <v>1</v>
      </c>
      <c r="K142" s="27">
        <v>0.7</v>
      </c>
    </row>
  </sheetData>
  <mergeCells count="14">
    <mergeCell ref="B125:K125"/>
    <mergeCell ref="B88:K88"/>
    <mergeCell ref="B92:K92"/>
    <mergeCell ref="B98:K98"/>
    <mergeCell ref="B102:K102"/>
    <mergeCell ref="B118:K118"/>
    <mergeCell ref="B68:K68"/>
    <mergeCell ref="B2:K2"/>
    <mergeCell ref="B3:K4"/>
    <mergeCell ref="B6:K6"/>
    <mergeCell ref="B18:K18"/>
    <mergeCell ref="B43:K43"/>
    <mergeCell ref="B57:K57"/>
    <mergeCell ref="B30:K30"/>
  </mergeCells>
  <phoneticPr fontId="0" type="noConversion"/>
  <pageMargins left="0.31496062992125984" right="0.11811023622047244" top="0.3543307086614173" bottom="0.3543307086614173" header="0.31496062992125984" footer="0.31496062992125984"/>
  <pageSetup paperSize="9" scale="84" orientation="portrait" r:id="rId1"/>
  <rowBreaks count="2" manualBreakCount="2">
    <brk id="56" max="10" man="1"/>
    <brk id="105" max="1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N138"/>
  <sheetViews>
    <sheetView tabSelected="1" view="pageBreakPreview" zoomScaleNormal="100" zoomScaleSheetLayoutView="100" workbookViewId="0">
      <selection activeCell="B3" sqref="B3:K4"/>
    </sheetView>
  </sheetViews>
  <sheetFormatPr defaultColWidth="9.140625" defaultRowHeight="15" x14ac:dyDescent="0.25"/>
  <cols>
    <col min="1" max="1" width="5.5703125" style="8" customWidth="1"/>
    <col min="2" max="2" width="44.28515625" style="9" customWidth="1"/>
    <col min="3" max="3" width="4.7109375" style="9" customWidth="1"/>
    <col min="4" max="4" width="6.28515625" style="9" customWidth="1"/>
    <col min="5" max="5" width="6.42578125" style="9" customWidth="1"/>
    <col min="6" max="6" width="9.7109375" style="9" bestFit="1" customWidth="1"/>
    <col min="7" max="8" width="7.140625" style="9" bestFit="1" customWidth="1"/>
    <col min="9" max="9" width="6" style="9" bestFit="1" customWidth="1"/>
    <col min="10" max="10" width="4.85546875" style="33" customWidth="1"/>
    <col min="11" max="11" width="6.5703125" style="33" customWidth="1"/>
    <col min="12" max="14" width="9.140625" style="9"/>
    <col min="15" max="15" width="29.5703125" style="9" customWidth="1"/>
    <col min="16" max="16384" width="9.140625" style="9"/>
  </cols>
  <sheetData>
    <row r="2" spans="1:12" ht="12.95" customHeight="1" x14ac:dyDescent="0.25">
      <c r="B2" s="64" t="s">
        <v>0</v>
      </c>
      <c r="C2" s="64"/>
      <c r="D2" s="64"/>
      <c r="E2" s="64"/>
      <c r="F2" s="64"/>
      <c r="G2" s="64"/>
      <c r="H2" s="64"/>
      <c r="I2" s="64"/>
      <c r="J2" s="64"/>
      <c r="K2" s="64"/>
    </row>
    <row r="3" spans="1:12" ht="12.95" customHeight="1" x14ac:dyDescent="0.25">
      <c r="B3" s="65" t="s">
        <v>217</v>
      </c>
      <c r="C3" s="64"/>
      <c r="D3" s="64"/>
      <c r="E3" s="64"/>
      <c r="F3" s="64"/>
      <c r="G3" s="64"/>
      <c r="H3" s="64"/>
      <c r="I3" s="64"/>
      <c r="J3" s="64"/>
      <c r="K3" s="64"/>
    </row>
    <row r="4" spans="1:12" ht="22.5" customHeight="1" x14ac:dyDescent="0.25">
      <c r="B4" s="64"/>
      <c r="C4" s="64"/>
      <c r="D4" s="64"/>
      <c r="E4" s="64"/>
      <c r="F4" s="64"/>
      <c r="G4" s="64"/>
      <c r="H4" s="64"/>
      <c r="I4" s="64"/>
      <c r="J4" s="64"/>
      <c r="K4" s="64"/>
    </row>
    <row r="5" spans="1:12" ht="84" customHeight="1" x14ac:dyDescent="0.25">
      <c r="B5" s="62" t="s">
        <v>198</v>
      </c>
      <c r="C5" s="10" t="s">
        <v>1</v>
      </c>
      <c r="D5" s="11" t="s">
        <v>2</v>
      </c>
      <c r="E5" s="11" t="s">
        <v>3</v>
      </c>
      <c r="F5" s="11" t="s">
        <v>4</v>
      </c>
      <c r="G5" s="11" t="s">
        <v>5</v>
      </c>
      <c r="H5" s="11" t="s">
        <v>6</v>
      </c>
      <c r="I5" s="11" t="s">
        <v>7</v>
      </c>
      <c r="J5" s="12" t="s">
        <v>180</v>
      </c>
      <c r="K5" s="12" t="s">
        <v>181</v>
      </c>
      <c r="L5" s="13"/>
    </row>
    <row r="6" spans="1:12" ht="12.95" customHeight="1" x14ac:dyDescent="0.25">
      <c r="B6" s="63" t="s">
        <v>182</v>
      </c>
      <c r="C6" s="63"/>
      <c r="D6" s="63"/>
      <c r="E6" s="63"/>
      <c r="F6" s="63"/>
      <c r="G6" s="63"/>
      <c r="H6" s="63"/>
      <c r="I6" s="63"/>
      <c r="J6" s="63"/>
      <c r="K6" s="63"/>
    </row>
    <row r="7" spans="1:12" ht="12.95" customHeight="1" x14ac:dyDescent="0.25">
      <c r="A7" s="8" t="s">
        <v>116</v>
      </c>
      <c r="B7" s="14" t="s">
        <v>194</v>
      </c>
      <c r="C7" s="14">
        <v>3</v>
      </c>
      <c r="D7" s="14" t="s">
        <v>11</v>
      </c>
      <c r="E7" s="14">
        <f>SUM(F7:I7)</f>
        <v>20</v>
      </c>
      <c r="F7" s="14"/>
      <c r="G7" s="14"/>
      <c r="H7" s="14">
        <v>20</v>
      </c>
      <c r="I7" s="14"/>
      <c r="J7" s="14">
        <f>ROUND(F7/10,1)</f>
        <v>0</v>
      </c>
      <c r="K7" s="14">
        <f>ROUND((G7+H7)/10,1)</f>
        <v>2</v>
      </c>
    </row>
    <row r="8" spans="1:12" ht="12.95" customHeight="1" x14ac:dyDescent="0.25">
      <c r="A8" s="8" t="s">
        <v>117</v>
      </c>
      <c r="B8" s="14" t="s">
        <v>13</v>
      </c>
      <c r="C8" s="14">
        <v>1</v>
      </c>
      <c r="D8" s="14" t="s">
        <v>11</v>
      </c>
      <c r="E8" s="14">
        <f t="shared" ref="E8:E15" si="0">SUM(F8:I8)</f>
        <v>6</v>
      </c>
      <c r="F8" s="14">
        <v>6</v>
      </c>
      <c r="G8" s="14"/>
      <c r="H8" s="14"/>
      <c r="I8" s="14"/>
      <c r="J8" s="14">
        <f t="shared" ref="J8:J15" si="1">ROUND(F8/10,1)</f>
        <v>0.6</v>
      </c>
      <c r="K8" s="14">
        <f t="shared" ref="K8:K15" si="2">ROUND((G8+H8)/10,1)</f>
        <v>0</v>
      </c>
    </row>
    <row r="9" spans="1:12" ht="12.95" customHeight="1" x14ac:dyDescent="0.25">
      <c r="A9" s="8" t="s">
        <v>118</v>
      </c>
      <c r="B9" s="15" t="s">
        <v>21</v>
      </c>
      <c r="C9" s="14">
        <v>6</v>
      </c>
      <c r="D9" s="14" t="s">
        <v>14</v>
      </c>
      <c r="E9" s="14">
        <f t="shared" si="0"/>
        <v>45</v>
      </c>
      <c r="F9" s="14">
        <v>20</v>
      </c>
      <c r="G9" s="14">
        <v>10</v>
      </c>
      <c r="H9" s="14">
        <v>10</v>
      </c>
      <c r="I9" s="14">
        <v>5</v>
      </c>
      <c r="J9" s="14">
        <f t="shared" si="1"/>
        <v>2</v>
      </c>
      <c r="K9" s="14">
        <f t="shared" si="2"/>
        <v>2</v>
      </c>
    </row>
    <row r="10" spans="1:12" ht="12.95" customHeight="1" x14ac:dyDescent="0.25">
      <c r="A10" s="8" t="s">
        <v>119</v>
      </c>
      <c r="B10" s="15" t="s">
        <v>64</v>
      </c>
      <c r="C10" s="14">
        <v>4</v>
      </c>
      <c r="D10" s="14" t="s">
        <v>14</v>
      </c>
      <c r="E10" s="14">
        <f t="shared" si="0"/>
        <v>25</v>
      </c>
      <c r="F10" s="14">
        <v>10</v>
      </c>
      <c r="G10" s="14">
        <v>5</v>
      </c>
      <c r="H10" s="14">
        <v>10</v>
      </c>
      <c r="I10" s="14"/>
      <c r="J10" s="14">
        <f t="shared" si="1"/>
        <v>1</v>
      </c>
      <c r="K10" s="14">
        <f t="shared" si="2"/>
        <v>1.5</v>
      </c>
    </row>
    <row r="11" spans="1:12" ht="12.95" customHeight="1" x14ac:dyDescent="0.25">
      <c r="A11" s="8" t="s">
        <v>120</v>
      </c>
      <c r="B11" s="15" t="s">
        <v>15</v>
      </c>
      <c r="C11" s="14">
        <v>3</v>
      </c>
      <c r="D11" s="14" t="s">
        <v>14</v>
      </c>
      <c r="E11" s="14">
        <f t="shared" si="0"/>
        <v>20</v>
      </c>
      <c r="F11" s="14">
        <v>10</v>
      </c>
      <c r="G11" s="14">
        <v>10</v>
      </c>
      <c r="H11" s="14"/>
      <c r="I11" s="14"/>
      <c r="J11" s="14">
        <f t="shared" si="1"/>
        <v>1</v>
      </c>
      <c r="K11" s="14">
        <f t="shared" si="2"/>
        <v>1</v>
      </c>
    </row>
    <row r="12" spans="1:12" ht="12.95" customHeight="1" x14ac:dyDescent="0.25">
      <c r="A12" s="8" t="s">
        <v>121</v>
      </c>
      <c r="B12" s="15" t="s">
        <v>55</v>
      </c>
      <c r="C12" s="14">
        <v>2</v>
      </c>
      <c r="D12" s="14" t="s">
        <v>11</v>
      </c>
      <c r="E12" s="14">
        <f t="shared" si="0"/>
        <v>10</v>
      </c>
      <c r="F12" s="14">
        <v>10</v>
      </c>
      <c r="G12" s="14"/>
      <c r="H12" s="14"/>
      <c r="I12" s="14"/>
      <c r="J12" s="14">
        <f t="shared" si="1"/>
        <v>1</v>
      </c>
      <c r="K12" s="14">
        <f t="shared" si="2"/>
        <v>0</v>
      </c>
    </row>
    <row r="13" spans="1:12" ht="12.95" customHeight="1" x14ac:dyDescent="0.25">
      <c r="A13" s="8" t="s">
        <v>122</v>
      </c>
      <c r="B13" s="15" t="s">
        <v>16</v>
      </c>
      <c r="C13" s="14">
        <v>3</v>
      </c>
      <c r="D13" s="14" t="s">
        <v>11</v>
      </c>
      <c r="E13" s="14">
        <f t="shared" si="0"/>
        <v>20</v>
      </c>
      <c r="F13" s="14">
        <v>10</v>
      </c>
      <c r="G13" s="14">
        <v>10</v>
      </c>
      <c r="H13" s="14"/>
      <c r="I13" s="14"/>
      <c r="J13" s="14">
        <f t="shared" si="1"/>
        <v>1</v>
      </c>
      <c r="K13" s="14">
        <f t="shared" si="2"/>
        <v>1</v>
      </c>
    </row>
    <row r="14" spans="1:12" ht="12.95" customHeight="1" x14ac:dyDescent="0.25">
      <c r="A14" s="8" t="s">
        <v>123</v>
      </c>
      <c r="B14" s="15" t="s">
        <v>54</v>
      </c>
      <c r="C14" s="14">
        <v>6</v>
      </c>
      <c r="D14" s="14" t="s">
        <v>14</v>
      </c>
      <c r="E14" s="14">
        <f t="shared" si="0"/>
        <v>45</v>
      </c>
      <c r="F14" s="14">
        <v>20</v>
      </c>
      <c r="G14" s="14">
        <v>20</v>
      </c>
      <c r="H14" s="14"/>
      <c r="I14" s="14">
        <v>5</v>
      </c>
      <c r="J14" s="14">
        <f t="shared" si="1"/>
        <v>2</v>
      </c>
      <c r="K14" s="14">
        <f t="shared" si="2"/>
        <v>2</v>
      </c>
    </row>
    <row r="15" spans="1:12" ht="12.95" customHeight="1" x14ac:dyDescent="0.25">
      <c r="A15" s="8" t="s">
        <v>124</v>
      </c>
      <c r="B15" s="14" t="s">
        <v>110</v>
      </c>
      <c r="C15" s="15">
        <v>2</v>
      </c>
      <c r="D15" s="14" t="s">
        <v>11</v>
      </c>
      <c r="E15" s="14">
        <f t="shared" si="0"/>
        <v>15</v>
      </c>
      <c r="G15" s="14"/>
      <c r="H15" s="14">
        <v>15</v>
      </c>
      <c r="I15" s="14"/>
      <c r="J15" s="14">
        <f t="shared" si="1"/>
        <v>0</v>
      </c>
      <c r="K15" s="14">
        <f t="shared" si="2"/>
        <v>1.5</v>
      </c>
    </row>
    <row r="16" spans="1:12" ht="12.95" customHeight="1" x14ac:dyDescent="0.25">
      <c r="B16" s="16" t="s">
        <v>17</v>
      </c>
      <c r="C16" s="17">
        <f>SUM(C7:C15)</f>
        <v>30</v>
      </c>
      <c r="D16" s="17">
        <f>COUNTIFS(D6:D15,"=e")</f>
        <v>4</v>
      </c>
      <c r="E16" s="17">
        <f t="shared" ref="E16:K16" si="3">SUM(E7:E15)</f>
        <v>206</v>
      </c>
      <c r="F16" s="17">
        <f t="shared" si="3"/>
        <v>86</v>
      </c>
      <c r="G16" s="17">
        <f t="shared" si="3"/>
        <v>55</v>
      </c>
      <c r="H16" s="17">
        <f t="shared" si="3"/>
        <v>55</v>
      </c>
      <c r="I16" s="17">
        <f t="shared" si="3"/>
        <v>10</v>
      </c>
      <c r="J16" s="18">
        <f t="shared" si="3"/>
        <v>8.6</v>
      </c>
      <c r="K16" s="19">
        <f t="shared" si="3"/>
        <v>11</v>
      </c>
    </row>
    <row r="17" spans="1:11" ht="12.95" customHeight="1" x14ac:dyDescent="0.25">
      <c r="B17" s="63" t="s">
        <v>183</v>
      </c>
      <c r="C17" s="63"/>
      <c r="D17" s="63"/>
      <c r="E17" s="63"/>
      <c r="F17" s="63"/>
      <c r="G17" s="63"/>
      <c r="H17" s="63"/>
      <c r="I17" s="63"/>
      <c r="J17" s="63"/>
      <c r="K17" s="63"/>
    </row>
    <row r="18" spans="1:11" ht="12.95" customHeight="1" x14ac:dyDescent="0.25">
      <c r="A18" s="8" t="s">
        <v>125</v>
      </c>
      <c r="B18" s="14" t="s">
        <v>111</v>
      </c>
      <c r="C18" s="14">
        <v>2</v>
      </c>
      <c r="D18" s="14" t="s">
        <v>11</v>
      </c>
      <c r="E18" s="14">
        <f>SUM(F18:I18)</f>
        <v>20</v>
      </c>
      <c r="F18" s="14"/>
      <c r="G18" s="14"/>
      <c r="H18" s="14">
        <v>20</v>
      </c>
      <c r="I18" s="14"/>
      <c r="J18" s="14">
        <f>ROUND(F18/10,1)</f>
        <v>0</v>
      </c>
      <c r="K18" s="14">
        <f>ROUND((G18+H18)/10,1)</f>
        <v>2</v>
      </c>
    </row>
    <row r="19" spans="1:11" ht="12.95" customHeight="1" x14ac:dyDescent="0.25">
      <c r="A19" s="8" t="s">
        <v>126</v>
      </c>
      <c r="B19" s="15" t="s">
        <v>20</v>
      </c>
      <c r="C19" s="14">
        <v>7</v>
      </c>
      <c r="D19" s="14" t="s">
        <v>14</v>
      </c>
      <c r="E19" s="14">
        <f t="shared" ref="E19:E26" si="4">SUM(F19:I19)</f>
        <v>50</v>
      </c>
      <c r="F19" s="14">
        <v>20</v>
      </c>
      <c r="G19" s="14">
        <v>20</v>
      </c>
      <c r="H19" s="14">
        <v>10</v>
      </c>
      <c r="I19" s="14"/>
      <c r="J19" s="14">
        <f t="shared" ref="J19:J26" si="5">ROUND(F19/10,1)</f>
        <v>2</v>
      </c>
      <c r="K19" s="14">
        <f t="shared" ref="K19:K26" si="6">ROUND((G19+H19)/10,1)</f>
        <v>3</v>
      </c>
    </row>
    <row r="20" spans="1:11" ht="12.95" customHeight="1" x14ac:dyDescent="0.25">
      <c r="A20" s="8" t="s">
        <v>127</v>
      </c>
      <c r="B20" s="15" t="s">
        <v>170</v>
      </c>
      <c r="C20" s="14">
        <v>3</v>
      </c>
      <c r="D20" s="14" t="s">
        <v>11</v>
      </c>
      <c r="E20" s="14">
        <f t="shared" si="4"/>
        <v>20</v>
      </c>
      <c r="F20" s="14">
        <v>10</v>
      </c>
      <c r="G20" s="14">
        <v>10</v>
      </c>
      <c r="H20" s="14"/>
      <c r="I20" s="14"/>
      <c r="J20" s="14">
        <f t="shared" si="5"/>
        <v>1</v>
      </c>
      <c r="K20" s="14">
        <f t="shared" si="6"/>
        <v>1</v>
      </c>
    </row>
    <row r="21" spans="1:11" ht="12.95" customHeight="1" x14ac:dyDescent="0.25">
      <c r="A21" s="8" t="s">
        <v>128</v>
      </c>
      <c r="B21" s="15" t="s">
        <v>84</v>
      </c>
      <c r="C21" s="14">
        <v>2</v>
      </c>
      <c r="D21" s="14" t="s">
        <v>11</v>
      </c>
      <c r="E21" s="14">
        <f t="shared" si="4"/>
        <v>10</v>
      </c>
      <c r="F21" s="14">
        <v>5</v>
      </c>
      <c r="G21" s="14">
        <v>5</v>
      </c>
      <c r="H21" s="14"/>
      <c r="I21" s="14"/>
      <c r="J21" s="14">
        <f t="shared" si="5"/>
        <v>0.5</v>
      </c>
      <c r="K21" s="14">
        <f t="shared" si="6"/>
        <v>0.5</v>
      </c>
    </row>
    <row r="22" spans="1:11" ht="12.95" customHeight="1" x14ac:dyDescent="0.25">
      <c r="A22" s="8" t="s">
        <v>129</v>
      </c>
      <c r="B22" s="15" t="s">
        <v>22</v>
      </c>
      <c r="C22" s="14">
        <v>3</v>
      </c>
      <c r="D22" s="14" t="s">
        <v>14</v>
      </c>
      <c r="E22" s="14">
        <f t="shared" si="4"/>
        <v>20</v>
      </c>
      <c r="F22" s="14">
        <v>10</v>
      </c>
      <c r="G22" s="14">
        <v>5</v>
      </c>
      <c r="H22" s="14">
        <v>5</v>
      </c>
      <c r="I22" s="14"/>
      <c r="J22" s="14">
        <f t="shared" si="5"/>
        <v>1</v>
      </c>
      <c r="K22" s="14">
        <f t="shared" si="6"/>
        <v>1</v>
      </c>
    </row>
    <row r="23" spans="1:11" ht="12.95" customHeight="1" x14ac:dyDescent="0.25">
      <c r="A23" s="8" t="s">
        <v>130</v>
      </c>
      <c r="B23" s="55" t="s">
        <v>23</v>
      </c>
      <c r="C23" s="14">
        <v>3</v>
      </c>
      <c r="D23" s="14" t="s">
        <v>14</v>
      </c>
      <c r="E23" s="14">
        <f t="shared" si="4"/>
        <v>20</v>
      </c>
      <c r="F23" s="14">
        <v>10</v>
      </c>
      <c r="G23" s="14">
        <v>10</v>
      </c>
      <c r="H23" s="14"/>
      <c r="I23" s="14"/>
      <c r="J23" s="14">
        <f t="shared" si="5"/>
        <v>1</v>
      </c>
      <c r="K23" s="14">
        <f t="shared" si="6"/>
        <v>1</v>
      </c>
    </row>
    <row r="24" spans="1:11" ht="12.95" customHeight="1" x14ac:dyDescent="0.25">
      <c r="A24" s="8" t="s">
        <v>131</v>
      </c>
      <c r="B24" s="15" t="s">
        <v>32</v>
      </c>
      <c r="C24" s="14">
        <v>3</v>
      </c>
      <c r="D24" s="14" t="s">
        <v>14</v>
      </c>
      <c r="E24" s="14">
        <f>SUM(F24:I24)</f>
        <v>20</v>
      </c>
      <c r="F24" s="14">
        <v>10</v>
      </c>
      <c r="G24" s="21">
        <v>10</v>
      </c>
      <c r="H24" s="21"/>
      <c r="I24" s="21"/>
      <c r="J24" s="14">
        <f t="shared" si="5"/>
        <v>1</v>
      </c>
      <c r="K24" s="14">
        <f t="shared" si="6"/>
        <v>1</v>
      </c>
    </row>
    <row r="25" spans="1:11" ht="12.95" customHeight="1" x14ac:dyDescent="0.25">
      <c r="A25" s="8" t="s">
        <v>132</v>
      </c>
      <c r="B25" s="15" t="s">
        <v>205</v>
      </c>
      <c r="C25" s="15">
        <v>3</v>
      </c>
      <c r="D25" s="14" t="s">
        <v>11</v>
      </c>
      <c r="E25" s="14">
        <f t="shared" si="4"/>
        <v>20</v>
      </c>
      <c r="F25" s="14">
        <v>20</v>
      </c>
      <c r="G25" s="14"/>
      <c r="H25" s="14"/>
      <c r="I25" s="14"/>
      <c r="J25" s="14">
        <f t="shared" si="5"/>
        <v>2</v>
      </c>
      <c r="K25" s="14">
        <f t="shared" si="6"/>
        <v>0</v>
      </c>
    </row>
    <row r="26" spans="1:11" ht="12.95" customHeight="1" x14ac:dyDescent="0.25">
      <c r="A26" s="8" t="s">
        <v>133</v>
      </c>
      <c r="B26" s="15" t="s">
        <v>65</v>
      </c>
      <c r="C26" s="15">
        <v>4</v>
      </c>
      <c r="D26" s="15" t="s">
        <v>11</v>
      </c>
      <c r="E26" s="14">
        <f t="shared" si="4"/>
        <v>25</v>
      </c>
      <c r="F26" s="15"/>
      <c r="G26" s="15"/>
      <c r="H26" s="15">
        <v>25</v>
      </c>
      <c r="I26" s="15"/>
      <c r="J26" s="14">
        <f t="shared" si="5"/>
        <v>0</v>
      </c>
      <c r="K26" s="14">
        <f t="shared" si="6"/>
        <v>2.5</v>
      </c>
    </row>
    <row r="27" spans="1:11" ht="12.95" customHeight="1" x14ac:dyDescent="0.25">
      <c r="B27" s="16" t="s">
        <v>17</v>
      </c>
      <c r="C27" s="17">
        <f>SUM(C18:C26)</f>
        <v>30</v>
      </c>
      <c r="D27" s="17">
        <f>COUNTIFS(D16:D26,"=e")</f>
        <v>4</v>
      </c>
      <c r="E27" s="17">
        <f>SUM(E18:E26)</f>
        <v>205</v>
      </c>
      <c r="F27" s="17">
        <f t="shared" ref="F27:K27" si="7">SUM(F18:F26)</f>
        <v>85</v>
      </c>
      <c r="G27" s="17">
        <f t="shared" si="7"/>
        <v>60</v>
      </c>
      <c r="H27" s="17">
        <f t="shared" si="7"/>
        <v>60</v>
      </c>
      <c r="I27" s="17">
        <f>SUM(I18:I26)</f>
        <v>0</v>
      </c>
      <c r="J27" s="19">
        <f t="shared" si="7"/>
        <v>8.5</v>
      </c>
      <c r="K27" s="19">
        <f t="shared" si="7"/>
        <v>12</v>
      </c>
    </row>
    <row r="28" spans="1:11" ht="12.95" customHeight="1" x14ac:dyDescent="0.25">
      <c r="B28" s="63" t="s">
        <v>184</v>
      </c>
      <c r="C28" s="63"/>
      <c r="D28" s="63"/>
      <c r="E28" s="63"/>
      <c r="F28" s="63"/>
      <c r="G28" s="63"/>
      <c r="H28" s="63"/>
      <c r="I28" s="63"/>
      <c r="J28" s="63"/>
      <c r="K28" s="63"/>
    </row>
    <row r="29" spans="1:11" ht="12.95" customHeight="1" x14ac:dyDescent="0.25">
      <c r="A29" s="8" t="s">
        <v>134</v>
      </c>
      <c r="B29" s="14" t="s">
        <v>112</v>
      </c>
      <c r="C29" s="14">
        <v>2</v>
      </c>
      <c r="D29" s="14" t="s">
        <v>11</v>
      </c>
      <c r="E29" s="14">
        <f>SUM(F29:I29)</f>
        <v>20</v>
      </c>
      <c r="F29" s="14"/>
      <c r="G29" s="21"/>
      <c r="H29" s="21">
        <v>20</v>
      </c>
      <c r="I29" s="21"/>
      <c r="J29" s="14">
        <f>ROUND(F29/10,1)</f>
        <v>0</v>
      </c>
      <c r="K29" s="14">
        <f>ROUND((G29+H29)/10,1)</f>
        <v>2</v>
      </c>
    </row>
    <row r="30" spans="1:11" ht="12.95" customHeight="1" x14ac:dyDescent="0.25">
      <c r="A30" s="8" t="s">
        <v>135</v>
      </c>
      <c r="B30" s="14" t="s">
        <v>113</v>
      </c>
      <c r="C30" s="21">
        <v>2</v>
      </c>
      <c r="D30" s="22" t="s">
        <v>11</v>
      </c>
      <c r="E30" s="14">
        <f t="shared" ref="E30:E39" si="8">SUM(F30:I30)</f>
        <v>20</v>
      </c>
      <c r="F30" s="22"/>
      <c r="G30" s="21"/>
      <c r="H30" s="21">
        <v>20</v>
      </c>
      <c r="I30" s="21"/>
      <c r="J30" s="14">
        <f t="shared" ref="J30:J39" si="9">ROUND(F30/10,1)</f>
        <v>0</v>
      </c>
      <c r="K30" s="14">
        <f t="shared" ref="K30:K39" si="10">ROUND((G30+H30)/10,1)</f>
        <v>2</v>
      </c>
    </row>
    <row r="31" spans="1:11" ht="13.15" customHeight="1" x14ac:dyDescent="0.25">
      <c r="A31" s="8" t="s">
        <v>136</v>
      </c>
      <c r="B31" s="14" t="s">
        <v>81</v>
      </c>
      <c r="C31" s="21">
        <v>3</v>
      </c>
      <c r="D31" s="22" t="s">
        <v>11</v>
      </c>
      <c r="E31" s="14">
        <f t="shared" si="8"/>
        <v>20</v>
      </c>
      <c r="F31" s="23">
        <v>10</v>
      </c>
      <c r="G31" s="23">
        <v>5</v>
      </c>
      <c r="H31" s="23">
        <v>5</v>
      </c>
      <c r="I31" s="21"/>
      <c r="J31" s="14">
        <f t="shared" si="9"/>
        <v>1</v>
      </c>
      <c r="K31" s="14">
        <f t="shared" si="10"/>
        <v>1</v>
      </c>
    </row>
    <row r="32" spans="1:11" ht="12.95" customHeight="1" x14ac:dyDescent="0.25">
      <c r="A32" s="8" t="s">
        <v>137</v>
      </c>
      <c r="B32" s="15" t="s">
        <v>25</v>
      </c>
      <c r="C32" s="14">
        <v>2</v>
      </c>
      <c r="D32" s="14" t="s">
        <v>11</v>
      </c>
      <c r="E32" s="14">
        <f t="shared" si="8"/>
        <v>15</v>
      </c>
      <c r="F32" s="15">
        <v>5</v>
      </c>
      <c r="G32" s="23">
        <v>5</v>
      </c>
      <c r="H32" s="23">
        <v>5</v>
      </c>
      <c r="I32" s="21"/>
      <c r="J32" s="14">
        <f t="shared" si="9"/>
        <v>0.5</v>
      </c>
      <c r="K32" s="14">
        <f t="shared" si="10"/>
        <v>1</v>
      </c>
    </row>
    <row r="33" spans="1:11" ht="12.95" customHeight="1" x14ac:dyDescent="0.25">
      <c r="A33" s="8" t="s">
        <v>138</v>
      </c>
      <c r="B33" s="15" t="s">
        <v>76</v>
      </c>
      <c r="C33" s="14">
        <v>4</v>
      </c>
      <c r="D33" s="14" t="s">
        <v>14</v>
      </c>
      <c r="E33" s="14">
        <f t="shared" si="8"/>
        <v>25</v>
      </c>
      <c r="F33" s="14">
        <v>15</v>
      </c>
      <c r="G33" s="21">
        <v>10</v>
      </c>
      <c r="H33" s="21"/>
      <c r="I33" s="21"/>
      <c r="J33" s="14">
        <f t="shared" si="9"/>
        <v>1.5</v>
      </c>
      <c r="K33" s="14">
        <f t="shared" si="10"/>
        <v>1</v>
      </c>
    </row>
    <row r="34" spans="1:11" ht="12.95" customHeight="1" x14ac:dyDescent="0.25">
      <c r="A34" s="8" t="s">
        <v>139</v>
      </c>
      <c r="B34" s="15" t="s">
        <v>26</v>
      </c>
      <c r="C34" s="14">
        <v>4</v>
      </c>
      <c r="D34" s="14" t="s">
        <v>14</v>
      </c>
      <c r="E34" s="14">
        <f t="shared" si="8"/>
        <v>25</v>
      </c>
      <c r="F34" s="14">
        <v>10</v>
      </c>
      <c r="G34" s="21">
        <v>5</v>
      </c>
      <c r="H34" s="21">
        <v>5</v>
      </c>
      <c r="I34" s="21">
        <v>5</v>
      </c>
      <c r="J34" s="14">
        <f t="shared" si="9"/>
        <v>1</v>
      </c>
      <c r="K34" s="14">
        <f t="shared" si="10"/>
        <v>1</v>
      </c>
    </row>
    <row r="35" spans="1:11" ht="12.95" customHeight="1" x14ac:dyDescent="0.25">
      <c r="A35" s="8" t="s">
        <v>140</v>
      </c>
      <c r="B35" s="55" t="s">
        <v>51</v>
      </c>
      <c r="C35" s="14">
        <v>5</v>
      </c>
      <c r="D35" s="14" t="s">
        <v>14</v>
      </c>
      <c r="E35" s="14">
        <f t="shared" si="8"/>
        <v>30</v>
      </c>
      <c r="F35" s="14">
        <v>10</v>
      </c>
      <c r="G35" s="21">
        <v>10</v>
      </c>
      <c r="H35" s="21">
        <v>10</v>
      </c>
      <c r="I35" s="21"/>
      <c r="J35" s="14">
        <f t="shared" si="9"/>
        <v>1</v>
      </c>
      <c r="K35" s="14">
        <f t="shared" si="10"/>
        <v>2</v>
      </c>
    </row>
    <row r="36" spans="1:11" ht="12.95" customHeight="1" x14ac:dyDescent="0.25">
      <c r="A36" s="8" t="s">
        <v>141</v>
      </c>
      <c r="B36" s="15" t="s">
        <v>77</v>
      </c>
      <c r="C36" s="14">
        <v>3</v>
      </c>
      <c r="D36" s="14" t="s">
        <v>11</v>
      </c>
      <c r="E36" s="14">
        <f t="shared" si="8"/>
        <v>20</v>
      </c>
      <c r="F36" s="14">
        <v>20</v>
      </c>
      <c r="G36" s="21"/>
      <c r="H36" s="21"/>
      <c r="I36" s="21"/>
      <c r="J36" s="14">
        <f t="shared" si="9"/>
        <v>2</v>
      </c>
      <c r="K36" s="14">
        <f t="shared" si="10"/>
        <v>0</v>
      </c>
    </row>
    <row r="37" spans="1:11" ht="12.95" customHeight="1" x14ac:dyDescent="0.25">
      <c r="A37" s="8" t="s">
        <v>142</v>
      </c>
      <c r="B37" s="55" t="s">
        <v>28</v>
      </c>
      <c r="C37" s="14">
        <v>3</v>
      </c>
      <c r="D37" s="14" t="s">
        <v>14</v>
      </c>
      <c r="E37" s="14">
        <f t="shared" si="8"/>
        <v>20</v>
      </c>
      <c r="F37" s="14">
        <v>10</v>
      </c>
      <c r="G37" s="21">
        <v>10</v>
      </c>
      <c r="H37" s="21"/>
      <c r="I37" s="21"/>
      <c r="J37" s="14">
        <f t="shared" si="9"/>
        <v>1</v>
      </c>
      <c r="K37" s="14">
        <f t="shared" si="10"/>
        <v>1</v>
      </c>
    </row>
    <row r="38" spans="1:11" ht="12.95" customHeight="1" x14ac:dyDescent="0.25">
      <c r="A38" s="8" t="s">
        <v>143</v>
      </c>
      <c r="B38" s="14" t="s">
        <v>206</v>
      </c>
      <c r="C38" s="15">
        <v>1</v>
      </c>
      <c r="D38" s="14" t="s">
        <v>11</v>
      </c>
      <c r="E38" s="14">
        <f t="shared" si="8"/>
        <v>10</v>
      </c>
      <c r="F38" s="14">
        <v>5</v>
      </c>
      <c r="G38" s="21">
        <v>5</v>
      </c>
      <c r="H38" s="21"/>
      <c r="I38" s="21"/>
      <c r="J38" s="14">
        <f t="shared" si="9"/>
        <v>0.5</v>
      </c>
      <c r="K38" s="14">
        <f t="shared" si="10"/>
        <v>0.5</v>
      </c>
    </row>
    <row r="39" spans="1:11" ht="12.95" customHeight="1" x14ac:dyDescent="0.25">
      <c r="A39" s="8" t="s">
        <v>144</v>
      </c>
      <c r="B39" s="14" t="s">
        <v>207</v>
      </c>
      <c r="C39" s="15">
        <v>1</v>
      </c>
      <c r="D39" s="14" t="s">
        <v>11</v>
      </c>
      <c r="E39" s="14">
        <f t="shared" si="8"/>
        <v>10</v>
      </c>
      <c r="F39" s="14">
        <v>5</v>
      </c>
      <c r="G39" s="21">
        <v>5</v>
      </c>
      <c r="H39" s="21"/>
      <c r="I39" s="21"/>
      <c r="J39" s="14">
        <f t="shared" si="9"/>
        <v>0.5</v>
      </c>
      <c r="K39" s="14">
        <f t="shared" si="10"/>
        <v>0.5</v>
      </c>
    </row>
    <row r="40" spans="1:11" ht="12.95" customHeight="1" x14ac:dyDescent="0.25">
      <c r="B40" s="16" t="s">
        <v>17</v>
      </c>
      <c r="C40" s="17">
        <f>SUM(C29:C39)</f>
        <v>30</v>
      </c>
      <c r="D40" s="17">
        <f>COUNTIFS(D29:D39,"=e")</f>
        <v>4</v>
      </c>
      <c r="E40" s="17">
        <f>SUM(E29:E39)</f>
        <v>215</v>
      </c>
      <c r="F40" s="17">
        <f t="shared" ref="F40:K40" si="11">SUM(F29:F39)</f>
        <v>90</v>
      </c>
      <c r="G40" s="17">
        <f t="shared" si="11"/>
        <v>55</v>
      </c>
      <c r="H40" s="17">
        <f t="shared" si="11"/>
        <v>65</v>
      </c>
      <c r="I40" s="17">
        <f t="shared" si="11"/>
        <v>5</v>
      </c>
      <c r="J40" s="24">
        <f t="shared" si="11"/>
        <v>9</v>
      </c>
      <c r="K40" s="24">
        <f t="shared" si="11"/>
        <v>12</v>
      </c>
    </row>
    <row r="41" spans="1:11" ht="12.95" customHeight="1" x14ac:dyDescent="0.25">
      <c r="B41" s="63" t="s">
        <v>185</v>
      </c>
      <c r="C41" s="63"/>
      <c r="D41" s="63"/>
      <c r="E41" s="63"/>
      <c r="F41" s="63"/>
      <c r="G41" s="63"/>
      <c r="H41" s="63"/>
      <c r="I41" s="63"/>
      <c r="J41" s="63"/>
      <c r="K41" s="63"/>
    </row>
    <row r="42" spans="1:11" ht="12.95" customHeight="1" x14ac:dyDescent="0.25">
      <c r="A42" s="8" t="s">
        <v>145</v>
      </c>
      <c r="B42" s="14" t="s">
        <v>114</v>
      </c>
      <c r="C42" s="14">
        <v>2</v>
      </c>
      <c r="D42" s="14" t="s">
        <v>14</v>
      </c>
      <c r="E42" s="14">
        <f>SUM(F42:I42)</f>
        <v>20</v>
      </c>
      <c r="F42" s="14"/>
      <c r="G42" s="21"/>
      <c r="H42" s="21">
        <v>20</v>
      </c>
      <c r="I42" s="21"/>
      <c r="J42" s="14">
        <f>ROUND(F42/10,1)</f>
        <v>0</v>
      </c>
      <c r="K42" s="14">
        <f>ROUND((G42+H42)/10,1)</f>
        <v>2</v>
      </c>
    </row>
    <row r="43" spans="1:11" ht="12.95" customHeight="1" x14ac:dyDescent="0.25">
      <c r="A43" s="8" t="s">
        <v>146</v>
      </c>
      <c r="B43" s="14" t="s">
        <v>115</v>
      </c>
      <c r="C43" s="21">
        <v>2</v>
      </c>
      <c r="D43" s="14" t="s">
        <v>14</v>
      </c>
      <c r="E43" s="14">
        <f t="shared" ref="E43:E51" si="12">SUM(F43:I43)</f>
        <v>20</v>
      </c>
      <c r="F43" s="22"/>
      <c r="G43" s="21"/>
      <c r="H43" s="21">
        <v>20</v>
      </c>
      <c r="I43" s="21"/>
      <c r="J43" s="14">
        <f t="shared" ref="J43:J51" si="13">ROUND(F43/10,1)</f>
        <v>0</v>
      </c>
      <c r="K43" s="14">
        <f t="shared" ref="K43:K51" si="14">ROUND((G43+H43)/10,1)</f>
        <v>2</v>
      </c>
    </row>
    <row r="44" spans="1:11" ht="12.95" customHeight="1" x14ac:dyDescent="0.25">
      <c r="A44" s="8" t="s">
        <v>147</v>
      </c>
      <c r="B44" s="55" t="s">
        <v>30</v>
      </c>
      <c r="C44" s="14">
        <v>2</v>
      </c>
      <c r="D44" s="14" t="s">
        <v>11</v>
      </c>
      <c r="E44" s="14">
        <f t="shared" si="12"/>
        <v>14</v>
      </c>
      <c r="F44" s="14">
        <v>5</v>
      </c>
      <c r="G44" s="21">
        <v>5</v>
      </c>
      <c r="H44" s="21"/>
      <c r="I44" s="21">
        <v>4</v>
      </c>
      <c r="J44" s="14">
        <f t="shared" si="13"/>
        <v>0.5</v>
      </c>
      <c r="K44" s="14">
        <f t="shared" si="14"/>
        <v>0.5</v>
      </c>
    </row>
    <row r="45" spans="1:11" ht="12.95" customHeight="1" x14ac:dyDescent="0.25">
      <c r="A45" s="8" t="s">
        <v>148</v>
      </c>
      <c r="B45" s="55" t="s">
        <v>60</v>
      </c>
      <c r="C45" s="14">
        <v>2</v>
      </c>
      <c r="D45" s="14" t="s">
        <v>11</v>
      </c>
      <c r="E45" s="14">
        <f t="shared" si="12"/>
        <v>20</v>
      </c>
      <c r="F45" s="14"/>
      <c r="G45" s="21"/>
      <c r="H45" s="21">
        <v>20</v>
      </c>
      <c r="I45" s="21"/>
      <c r="J45" s="14">
        <f t="shared" si="13"/>
        <v>0</v>
      </c>
      <c r="K45" s="14">
        <f t="shared" si="14"/>
        <v>2</v>
      </c>
    </row>
    <row r="46" spans="1:11" ht="12.95" customHeight="1" x14ac:dyDescent="0.25">
      <c r="A46" s="8" t="s">
        <v>149</v>
      </c>
      <c r="B46" s="15" t="s">
        <v>33</v>
      </c>
      <c r="C46" s="14">
        <v>1</v>
      </c>
      <c r="D46" s="14" t="s">
        <v>11</v>
      </c>
      <c r="E46" s="14">
        <f t="shared" si="12"/>
        <v>10</v>
      </c>
      <c r="F46" s="14">
        <v>5</v>
      </c>
      <c r="G46" s="14">
        <v>5</v>
      </c>
      <c r="H46" s="21"/>
      <c r="I46" s="21"/>
      <c r="J46" s="14">
        <f t="shared" si="13"/>
        <v>0.5</v>
      </c>
      <c r="K46" s="14">
        <f t="shared" si="14"/>
        <v>0.5</v>
      </c>
    </row>
    <row r="47" spans="1:11" ht="12.95" customHeight="1" x14ac:dyDescent="0.25">
      <c r="A47" s="8" t="s">
        <v>150</v>
      </c>
      <c r="B47" s="15" t="s">
        <v>31</v>
      </c>
      <c r="C47" s="14">
        <v>5</v>
      </c>
      <c r="D47" s="14" t="s">
        <v>14</v>
      </c>
      <c r="E47" s="14">
        <f t="shared" si="12"/>
        <v>45</v>
      </c>
      <c r="F47" s="14">
        <v>20</v>
      </c>
      <c r="G47" s="21">
        <v>10</v>
      </c>
      <c r="H47" s="21">
        <v>10</v>
      </c>
      <c r="I47" s="21">
        <v>5</v>
      </c>
      <c r="J47" s="14">
        <f t="shared" si="13"/>
        <v>2</v>
      </c>
      <c r="K47" s="14">
        <f t="shared" si="14"/>
        <v>2</v>
      </c>
    </row>
    <row r="48" spans="1:11" ht="12.95" customHeight="1" x14ac:dyDescent="0.25">
      <c r="A48" s="8" t="s">
        <v>151</v>
      </c>
      <c r="B48" s="15" t="s">
        <v>27</v>
      </c>
      <c r="C48" s="14">
        <v>3</v>
      </c>
      <c r="D48" s="14" t="s">
        <v>11</v>
      </c>
      <c r="E48" s="14">
        <f t="shared" si="12"/>
        <v>20</v>
      </c>
      <c r="F48" s="14">
        <v>10</v>
      </c>
      <c r="G48" s="21">
        <v>5</v>
      </c>
      <c r="H48" s="21">
        <v>5</v>
      </c>
      <c r="I48" s="21"/>
      <c r="J48" s="14">
        <f t="shared" si="13"/>
        <v>1</v>
      </c>
      <c r="K48" s="14">
        <f t="shared" si="14"/>
        <v>1</v>
      </c>
    </row>
    <row r="49" spans="1:14" ht="12.95" customHeight="1" x14ac:dyDescent="0.25">
      <c r="A49" s="8" t="s">
        <v>152</v>
      </c>
      <c r="B49" s="15" t="s">
        <v>34</v>
      </c>
      <c r="C49" s="14">
        <v>2</v>
      </c>
      <c r="D49" s="14" t="s">
        <v>11</v>
      </c>
      <c r="E49" s="14">
        <f t="shared" si="12"/>
        <v>20</v>
      </c>
      <c r="F49" s="14">
        <v>5</v>
      </c>
      <c r="G49" s="21">
        <v>5</v>
      </c>
      <c r="H49" s="21">
        <v>10</v>
      </c>
      <c r="I49" s="21"/>
      <c r="J49" s="14">
        <f t="shared" si="13"/>
        <v>0.5</v>
      </c>
      <c r="K49" s="14">
        <f t="shared" si="14"/>
        <v>1.5</v>
      </c>
    </row>
    <row r="50" spans="1:14" ht="12.95" customHeight="1" x14ac:dyDescent="0.25">
      <c r="A50" s="8" t="s">
        <v>153</v>
      </c>
      <c r="B50" s="15" t="s">
        <v>35</v>
      </c>
      <c r="C50" s="14">
        <v>3</v>
      </c>
      <c r="D50" s="14" t="s">
        <v>11</v>
      </c>
      <c r="E50" s="14">
        <f t="shared" si="12"/>
        <v>19</v>
      </c>
      <c r="F50" s="14">
        <v>5</v>
      </c>
      <c r="G50" s="21">
        <v>5</v>
      </c>
      <c r="H50" s="21">
        <v>5</v>
      </c>
      <c r="I50" s="21">
        <v>4</v>
      </c>
      <c r="J50" s="14">
        <f t="shared" si="13"/>
        <v>0.5</v>
      </c>
      <c r="K50" s="14">
        <f t="shared" si="14"/>
        <v>1</v>
      </c>
    </row>
    <row r="51" spans="1:14" ht="12.95" customHeight="1" x14ac:dyDescent="0.25">
      <c r="A51" s="8" t="s">
        <v>154</v>
      </c>
      <c r="B51" s="15" t="s">
        <v>214</v>
      </c>
      <c r="C51" s="15">
        <v>2</v>
      </c>
      <c r="D51" s="14" t="s">
        <v>11</v>
      </c>
      <c r="E51" s="14">
        <f t="shared" si="12"/>
        <v>20</v>
      </c>
      <c r="F51" s="14">
        <v>20</v>
      </c>
      <c r="G51" s="21"/>
      <c r="H51" s="21"/>
      <c r="I51" s="21"/>
      <c r="J51" s="14">
        <f t="shared" si="13"/>
        <v>2</v>
      </c>
      <c r="K51" s="14">
        <f t="shared" si="14"/>
        <v>0</v>
      </c>
    </row>
    <row r="52" spans="1:14" ht="12.95" customHeight="1" x14ac:dyDescent="0.25">
      <c r="A52" s="8" t="s">
        <v>155</v>
      </c>
      <c r="B52" s="14" t="s">
        <v>172</v>
      </c>
      <c r="C52" s="14">
        <v>6</v>
      </c>
      <c r="D52" s="14" t="s">
        <v>14</v>
      </c>
      <c r="E52" s="14"/>
      <c r="F52" s="14"/>
      <c r="G52" s="14"/>
      <c r="H52" s="14"/>
      <c r="I52" s="14"/>
      <c r="J52" s="14"/>
      <c r="K52" s="14"/>
    </row>
    <row r="53" spans="1:14" ht="12.95" customHeight="1" x14ac:dyDescent="0.25">
      <c r="B53" s="16" t="s">
        <v>17</v>
      </c>
      <c r="C53" s="17">
        <f>SUM(C42:C52)</f>
        <v>30</v>
      </c>
      <c r="D53" s="17">
        <f>COUNTIFS(D42:D52,"=e")</f>
        <v>4</v>
      </c>
      <c r="E53" s="17">
        <f>SUM(E42:E52)</f>
        <v>208</v>
      </c>
      <c r="F53" s="17">
        <f t="shared" ref="F53:K53" si="15">SUM(F42:F52)</f>
        <v>70</v>
      </c>
      <c r="G53" s="17">
        <f t="shared" si="15"/>
        <v>35</v>
      </c>
      <c r="H53" s="17">
        <f t="shared" si="15"/>
        <v>90</v>
      </c>
      <c r="I53" s="17">
        <f t="shared" si="15"/>
        <v>13</v>
      </c>
      <c r="J53" s="17">
        <f t="shared" si="15"/>
        <v>7</v>
      </c>
      <c r="K53" s="24">
        <f t="shared" si="15"/>
        <v>12.5</v>
      </c>
    </row>
    <row r="54" spans="1:14" ht="12.75" customHeight="1" x14ac:dyDescent="0.25">
      <c r="B54" s="63" t="s">
        <v>186</v>
      </c>
      <c r="C54" s="63"/>
      <c r="D54" s="63"/>
      <c r="E54" s="63"/>
      <c r="F54" s="63"/>
      <c r="G54" s="63"/>
      <c r="H54" s="63"/>
      <c r="I54" s="63"/>
      <c r="J54" s="63"/>
      <c r="K54" s="63"/>
    </row>
    <row r="55" spans="1:14" ht="12.75" customHeight="1" x14ac:dyDescent="0.25">
      <c r="A55" s="8" t="s">
        <v>156</v>
      </c>
      <c r="B55" s="25" t="s">
        <v>171</v>
      </c>
      <c r="C55" s="15">
        <v>2</v>
      </c>
      <c r="D55" s="15" t="s">
        <v>11</v>
      </c>
      <c r="E55" s="15">
        <f t="shared" ref="E55:E63" si="16">SUM(F55:I55)</f>
        <v>10</v>
      </c>
      <c r="F55" s="7">
        <v>5</v>
      </c>
      <c r="G55" s="54">
        <v>5</v>
      </c>
      <c r="H55" s="58"/>
      <c r="I55" s="58"/>
      <c r="J55" s="14">
        <f>ROUND(F55/10,1)</f>
        <v>0.5</v>
      </c>
      <c r="K55" s="14">
        <f>ROUND((G55+H55)/10,1)</f>
        <v>0.5</v>
      </c>
    </row>
    <row r="56" spans="1:14" ht="12.75" customHeight="1" x14ac:dyDescent="0.25">
      <c r="A56" s="8" t="s">
        <v>157</v>
      </c>
      <c r="B56" s="25" t="s">
        <v>208</v>
      </c>
      <c r="C56" s="15">
        <v>3</v>
      </c>
      <c r="D56" s="15" t="s">
        <v>11</v>
      </c>
      <c r="E56" s="15">
        <f t="shared" si="16"/>
        <v>20</v>
      </c>
      <c r="F56" s="15">
        <v>20</v>
      </c>
      <c r="G56" s="15"/>
      <c r="H56" s="15"/>
      <c r="I56" s="15"/>
      <c r="J56" s="14">
        <f t="shared" ref="J56:J63" si="17">ROUND(F56/10,1)</f>
        <v>2</v>
      </c>
      <c r="K56" s="14">
        <f t="shared" ref="K56:K63" si="18">ROUND((G56+H56)/10,1)</f>
        <v>0</v>
      </c>
      <c r="L56" s="26"/>
      <c r="M56" s="26"/>
      <c r="N56" s="26"/>
    </row>
    <row r="57" spans="1:14" ht="12.75" customHeight="1" x14ac:dyDescent="0.25">
      <c r="A57" s="8" t="s">
        <v>158</v>
      </c>
      <c r="B57" s="15" t="s">
        <v>70</v>
      </c>
      <c r="C57" s="15">
        <v>4</v>
      </c>
      <c r="D57" s="27" t="s">
        <v>14</v>
      </c>
      <c r="E57" s="15">
        <f t="shared" si="16"/>
        <v>30</v>
      </c>
      <c r="F57" s="14">
        <v>10</v>
      </c>
      <c r="G57" s="14">
        <v>10</v>
      </c>
      <c r="H57" s="14">
        <v>10</v>
      </c>
      <c r="I57" s="14"/>
      <c r="J57" s="14">
        <f t="shared" si="17"/>
        <v>1</v>
      </c>
      <c r="K57" s="14">
        <f t="shared" si="18"/>
        <v>2</v>
      </c>
    </row>
    <row r="58" spans="1:14" ht="12.75" customHeight="1" x14ac:dyDescent="0.25">
      <c r="A58" s="8" t="s">
        <v>159</v>
      </c>
      <c r="B58" s="14" t="s">
        <v>72</v>
      </c>
      <c r="C58" s="15">
        <v>5</v>
      </c>
      <c r="D58" s="14" t="s">
        <v>14</v>
      </c>
      <c r="E58" s="15">
        <f t="shared" si="16"/>
        <v>40</v>
      </c>
      <c r="F58" s="14">
        <v>10</v>
      </c>
      <c r="G58" s="14">
        <v>20</v>
      </c>
      <c r="H58" s="14">
        <v>10</v>
      </c>
      <c r="I58" s="14"/>
      <c r="J58" s="14">
        <f t="shared" si="17"/>
        <v>1</v>
      </c>
      <c r="K58" s="14">
        <f t="shared" si="18"/>
        <v>3</v>
      </c>
    </row>
    <row r="59" spans="1:14" ht="12.75" customHeight="1" x14ac:dyDescent="0.25">
      <c r="A59" s="8" t="s">
        <v>160</v>
      </c>
      <c r="B59" s="14" t="s">
        <v>74</v>
      </c>
      <c r="C59" s="15">
        <v>5</v>
      </c>
      <c r="D59" s="14" t="s">
        <v>14</v>
      </c>
      <c r="E59" s="15">
        <f t="shared" si="16"/>
        <v>40</v>
      </c>
      <c r="F59" s="14">
        <v>10</v>
      </c>
      <c r="G59" s="14"/>
      <c r="H59" s="14">
        <v>30</v>
      </c>
      <c r="I59" s="14"/>
      <c r="J59" s="14">
        <f t="shared" si="17"/>
        <v>1</v>
      </c>
      <c r="K59" s="14">
        <f t="shared" si="18"/>
        <v>3</v>
      </c>
    </row>
    <row r="60" spans="1:14" ht="12.75" customHeight="1" x14ac:dyDescent="0.25">
      <c r="A60" s="8" t="s">
        <v>161</v>
      </c>
      <c r="B60" s="15" t="s">
        <v>79</v>
      </c>
      <c r="C60" s="15">
        <v>2</v>
      </c>
      <c r="D60" s="15" t="s">
        <v>11</v>
      </c>
      <c r="E60" s="15">
        <f t="shared" si="16"/>
        <v>20</v>
      </c>
      <c r="F60" s="14">
        <v>10</v>
      </c>
      <c r="G60" s="14"/>
      <c r="H60" s="14">
        <v>10</v>
      </c>
      <c r="I60" s="14"/>
      <c r="J60" s="14">
        <f t="shared" si="17"/>
        <v>1</v>
      </c>
      <c r="K60" s="14">
        <f t="shared" si="18"/>
        <v>1</v>
      </c>
    </row>
    <row r="61" spans="1:14" ht="12.75" customHeight="1" x14ac:dyDescent="0.25">
      <c r="A61" s="8" t="s">
        <v>162</v>
      </c>
      <c r="B61" s="3" t="s">
        <v>88</v>
      </c>
      <c r="C61" s="15">
        <v>3</v>
      </c>
      <c r="D61" s="14" t="s">
        <v>11</v>
      </c>
      <c r="E61" s="15">
        <f t="shared" si="16"/>
        <v>20</v>
      </c>
      <c r="F61" s="14">
        <v>10</v>
      </c>
      <c r="G61" s="14">
        <v>5</v>
      </c>
      <c r="H61" s="14">
        <v>5</v>
      </c>
      <c r="I61" s="14"/>
      <c r="J61" s="14">
        <f t="shared" si="17"/>
        <v>1</v>
      </c>
      <c r="K61" s="14">
        <f t="shared" si="18"/>
        <v>1</v>
      </c>
    </row>
    <row r="62" spans="1:14" ht="12.75" customHeight="1" x14ac:dyDescent="0.25">
      <c r="A62" s="8" t="s">
        <v>163</v>
      </c>
      <c r="B62" s="14" t="s">
        <v>89</v>
      </c>
      <c r="C62" s="15">
        <v>3</v>
      </c>
      <c r="D62" s="14" t="s">
        <v>14</v>
      </c>
      <c r="E62" s="15">
        <f t="shared" si="16"/>
        <v>20</v>
      </c>
      <c r="F62" s="14">
        <v>10</v>
      </c>
      <c r="G62" s="14">
        <v>10</v>
      </c>
      <c r="H62" s="14"/>
      <c r="I62" s="28"/>
      <c r="J62" s="14">
        <f t="shared" si="17"/>
        <v>1</v>
      </c>
      <c r="K62" s="14">
        <f t="shared" si="18"/>
        <v>1</v>
      </c>
    </row>
    <row r="63" spans="1:14" ht="12.75" customHeight="1" x14ac:dyDescent="0.25">
      <c r="A63" s="8" t="s">
        <v>164</v>
      </c>
      <c r="B63" s="14" t="s">
        <v>39</v>
      </c>
      <c r="C63" s="14">
        <v>3</v>
      </c>
      <c r="D63" s="14" t="s">
        <v>11</v>
      </c>
      <c r="E63" s="15">
        <f t="shared" si="16"/>
        <v>20</v>
      </c>
      <c r="F63" s="14"/>
      <c r="G63" s="14"/>
      <c r="H63" s="14">
        <v>20</v>
      </c>
      <c r="I63" s="14"/>
      <c r="J63" s="14">
        <f t="shared" si="17"/>
        <v>0</v>
      </c>
      <c r="K63" s="14">
        <f t="shared" si="18"/>
        <v>2</v>
      </c>
    </row>
    <row r="64" spans="1:14" ht="12.75" customHeight="1" x14ac:dyDescent="0.25">
      <c r="B64" s="16" t="s">
        <v>17</v>
      </c>
      <c r="C64" s="17">
        <f>SUM(C55:C63)</f>
        <v>30</v>
      </c>
      <c r="D64" s="17">
        <v>4</v>
      </c>
      <c r="E64" s="17">
        <f t="shared" ref="E64:K64" si="19">SUM(E55:E63)</f>
        <v>220</v>
      </c>
      <c r="F64" s="17">
        <f t="shared" si="19"/>
        <v>85</v>
      </c>
      <c r="G64" s="17">
        <f t="shared" si="19"/>
        <v>50</v>
      </c>
      <c r="H64" s="17">
        <f t="shared" si="19"/>
        <v>85</v>
      </c>
      <c r="I64" s="17">
        <f t="shared" si="19"/>
        <v>0</v>
      </c>
      <c r="J64" s="29">
        <f t="shared" si="19"/>
        <v>8.5</v>
      </c>
      <c r="K64" s="29">
        <f t="shared" si="19"/>
        <v>13.5</v>
      </c>
    </row>
    <row r="65" spans="1:11" ht="12.75" customHeight="1" x14ac:dyDescent="0.25">
      <c r="B65" s="68" t="s">
        <v>187</v>
      </c>
      <c r="C65" s="68"/>
      <c r="D65" s="68"/>
      <c r="E65" s="68"/>
      <c r="F65" s="68"/>
      <c r="G65" s="68"/>
      <c r="H65" s="68"/>
      <c r="I65" s="68"/>
      <c r="J65" s="68"/>
      <c r="K65" s="68"/>
    </row>
    <row r="66" spans="1:11" ht="12.75" customHeight="1" x14ac:dyDescent="0.25">
      <c r="A66" s="8" t="s">
        <v>165</v>
      </c>
      <c r="B66" s="14" t="s">
        <v>92</v>
      </c>
      <c r="C66" s="15">
        <v>4</v>
      </c>
      <c r="D66" s="14" t="s">
        <v>14</v>
      </c>
      <c r="E66" s="23">
        <f t="shared" ref="E66:E73" si="20">SUM(F66:I66)</f>
        <v>21</v>
      </c>
      <c r="F66" s="23">
        <v>7</v>
      </c>
      <c r="G66" s="23">
        <v>7</v>
      </c>
      <c r="H66" s="23">
        <v>7</v>
      </c>
      <c r="I66" s="23"/>
      <c r="J66" s="14">
        <f t="shared" ref="J66:J71" si="21">ROUND(F66/7,1)</f>
        <v>1</v>
      </c>
      <c r="K66" s="14">
        <f>ROUND((G66+H66)/7,1)</f>
        <v>2</v>
      </c>
    </row>
    <row r="67" spans="1:11" ht="12.75" customHeight="1" x14ac:dyDescent="0.25">
      <c r="A67" s="8" t="s">
        <v>166</v>
      </c>
      <c r="B67" s="14" t="s">
        <v>93</v>
      </c>
      <c r="C67" s="15">
        <v>3</v>
      </c>
      <c r="D67" s="14" t="s">
        <v>11</v>
      </c>
      <c r="E67" s="23">
        <f t="shared" si="20"/>
        <v>17</v>
      </c>
      <c r="F67" s="14">
        <v>7</v>
      </c>
      <c r="G67" s="14"/>
      <c r="H67" s="14">
        <v>7</v>
      </c>
      <c r="I67" s="14">
        <v>3</v>
      </c>
      <c r="J67" s="14">
        <f t="shared" si="21"/>
        <v>1</v>
      </c>
      <c r="K67" s="14">
        <f t="shared" ref="K67:K72" si="22">ROUND((G67+H67)/7,1)</f>
        <v>1</v>
      </c>
    </row>
    <row r="68" spans="1:11" ht="12.75" customHeight="1" x14ac:dyDescent="0.25">
      <c r="A68" s="8" t="s">
        <v>167</v>
      </c>
      <c r="B68" s="14" t="s">
        <v>94</v>
      </c>
      <c r="C68" s="15">
        <v>5</v>
      </c>
      <c r="D68" s="14" t="s">
        <v>14</v>
      </c>
      <c r="E68" s="23">
        <f t="shared" si="20"/>
        <v>24</v>
      </c>
      <c r="F68" s="14">
        <v>7</v>
      </c>
      <c r="G68" s="14">
        <v>7</v>
      </c>
      <c r="H68" s="14">
        <v>7</v>
      </c>
      <c r="I68" s="14">
        <v>3</v>
      </c>
      <c r="J68" s="14">
        <f t="shared" si="21"/>
        <v>1</v>
      </c>
      <c r="K68" s="14">
        <f t="shared" si="22"/>
        <v>2</v>
      </c>
    </row>
    <row r="69" spans="1:11" ht="12.75" customHeight="1" x14ac:dyDescent="0.25">
      <c r="A69" s="8" t="s">
        <v>168</v>
      </c>
      <c r="B69" s="14" t="s">
        <v>95</v>
      </c>
      <c r="C69" s="15">
        <v>3</v>
      </c>
      <c r="D69" s="14" t="s">
        <v>11</v>
      </c>
      <c r="E69" s="23">
        <f t="shared" si="20"/>
        <v>18</v>
      </c>
      <c r="F69" s="14">
        <v>7</v>
      </c>
      <c r="G69" s="14">
        <v>7</v>
      </c>
      <c r="H69" s="14"/>
      <c r="I69" s="14">
        <v>4</v>
      </c>
      <c r="J69" s="14">
        <f t="shared" si="21"/>
        <v>1</v>
      </c>
      <c r="K69" s="14">
        <f t="shared" si="22"/>
        <v>1</v>
      </c>
    </row>
    <row r="70" spans="1:11" ht="12.75" customHeight="1" x14ac:dyDescent="0.25">
      <c r="A70" s="8" t="s">
        <v>169</v>
      </c>
      <c r="B70" s="14" t="s">
        <v>96</v>
      </c>
      <c r="C70" s="15">
        <v>5</v>
      </c>
      <c r="D70" s="27" t="s">
        <v>14</v>
      </c>
      <c r="E70" s="23">
        <f t="shared" si="20"/>
        <v>28</v>
      </c>
      <c r="F70" s="27">
        <v>10</v>
      </c>
      <c r="G70" s="27">
        <v>7</v>
      </c>
      <c r="H70" s="27">
        <v>7</v>
      </c>
      <c r="I70" s="27">
        <v>4</v>
      </c>
      <c r="J70" s="27">
        <v>1.5</v>
      </c>
      <c r="K70" s="27">
        <v>2</v>
      </c>
    </row>
    <row r="71" spans="1:11" ht="12.75" customHeight="1" x14ac:dyDescent="0.25">
      <c r="A71" s="8" t="s">
        <v>174</v>
      </c>
      <c r="B71" s="14" t="s">
        <v>102</v>
      </c>
      <c r="C71" s="15">
        <v>3</v>
      </c>
      <c r="D71" s="27" t="s">
        <v>11</v>
      </c>
      <c r="E71" s="23">
        <f t="shared" si="20"/>
        <v>18</v>
      </c>
      <c r="F71" s="23">
        <v>7</v>
      </c>
      <c r="G71" s="23">
        <v>7</v>
      </c>
      <c r="H71" s="23"/>
      <c r="I71" s="23">
        <v>4</v>
      </c>
      <c r="J71" s="14">
        <f t="shared" si="21"/>
        <v>1</v>
      </c>
      <c r="K71" s="14">
        <f t="shared" si="22"/>
        <v>1</v>
      </c>
    </row>
    <row r="72" spans="1:11" ht="12.75" customHeight="1" x14ac:dyDescent="0.25">
      <c r="A72" s="8" t="s">
        <v>175</v>
      </c>
      <c r="B72" s="14" t="s">
        <v>44</v>
      </c>
      <c r="C72" s="14">
        <v>3</v>
      </c>
      <c r="D72" s="14" t="s">
        <v>11</v>
      </c>
      <c r="E72" s="23">
        <f t="shared" si="20"/>
        <v>20</v>
      </c>
      <c r="F72" s="28"/>
      <c r="G72" s="28"/>
      <c r="H72" s="28">
        <v>20</v>
      </c>
      <c r="I72" s="28"/>
      <c r="J72" s="14"/>
      <c r="K72" s="14">
        <f t="shared" si="22"/>
        <v>2.9</v>
      </c>
    </row>
    <row r="73" spans="1:11" ht="12.75" customHeight="1" x14ac:dyDescent="0.25">
      <c r="A73" s="8" t="s">
        <v>176</v>
      </c>
      <c r="B73" s="14" t="s">
        <v>215</v>
      </c>
      <c r="C73" s="14">
        <v>4</v>
      </c>
      <c r="D73" s="14" t="s">
        <v>14</v>
      </c>
      <c r="E73" s="23">
        <f t="shared" si="20"/>
        <v>0</v>
      </c>
      <c r="F73" s="14"/>
      <c r="G73" s="14"/>
      <c r="H73" s="14"/>
      <c r="I73" s="14"/>
      <c r="J73" s="14"/>
      <c r="K73" s="14"/>
    </row>
    <row r="74" spans="1:11" ht="12.75" customHeight="1" x14ac:dyDescent="0.25">
      <c r="B74" s="16" t="s">
        <v>17</v>
      </c>
      <c r="C74" s="17">
        <f>SUM(C66:C73)</f>
        <v>30</v>
      </c>
      <c r="D74" s="17">
        <f>COUNTIFS(D66:D73,"=e")</f>
        <v>4</v>
      </c>
      <c r="E74" s="17">
        <f>SUM(E66:E73)</f>
        <v>146</v>
      </c>
      <c r="F74" s="17">
        <f t="shared" ref="F74:K74" si="23">SUM(F66:F73)</f>
        <v>45</v>
      </c>
      <c r="G74" s="17">
        <f t="shared" si="23"/>
        <v>35</v>
      </c>
      <c r="H74" s="17">
        <f t="shared" si="23"/>
        <v>48</v>
      </c>
      <c r="I74" s="17">
        <f t="shared" si="23"/>
        <v>18</v>
      </c>
      <c r="J74" s="18">
        <f t="shared" si="23"/>
        <v>6.5</v>
      </c>
      <c r="K74" s="18">
        <f t="shared" si="23"/>
        <v>11.9</v>
      </c>
    </row>
    <row r="75" spans="1:11" ht="12.75" customHeight="1" x14ac:dyDescent="0.25">
      <c r="B75" s="27" t="s">
        <v>66</v>
      </c>
      <c r="C75" s="30">
        <f t="shared" ref="C75:I75" si="24">C16+C27+C40+C53+C64+C74</f>
        <v>180</v>
      </c>
      <c r="D75" s="30">
        <f t="shared" si="24"/>
        <v>24</v>
      </c>
      <c r="E75" s="30">
        <f t="shared" si="24"/>
        <v>1200</v>
      </c>
      <c r="F75" s="30">
        <f t="shared" si="24"/>
        <v>461</v>
      </c>
      <c r="G75" s="30">
        <f t="shared" si="24"/>
        <v>290</v>
      </c>
      <c r="H75" s="30">
        <f t="shared" si="24"/>
        <v>403</v>
      </c>
      <c r="I75" s="30">
        <f t="shared" si="24"/>
        <v>46</v>
      </c>
      <c r="J75" s="1"/>
      <c r="K75" s="1"/>
    </row>
    <row r="76" spans="1:11" ht="12.75" customHeight="1" x14ac:dyDescent="0.25">
      <c r="B76" s="27" t="s">
        <v>67</v>
      </c>
      <c r="C76" s="30"/>
      <c r="D76" s="30"/>
      <c r="E76" s="30"/>
      <c r="F76" s="31">
        <f>F75/$E$75</f>
        <v>0.38416666666666666</v>
      </c>
      <c r="G76" s="31">
        <f>G75/$E$75</f>
        <v>0.24166666666666667</v>
      </c>
      <c r="H76" s="31">
        <f>H75/$E$75</f>
        <v>0.33583333333333332</v>
      </c>
      <c r="I76" s="31">
        <f>I75/$E$75</f>
        <v>3.833333333333333E-2</v>
      </c>
      <c r="J76" s="1"/>
      <c r="K76" s="1"/>
    </row>
    <row r="77" spans="1:11" ht="12.75" customHeight="1" x14ac:dyDescent="0.25">
      <c r="B77" s="3"/>
      <c r="C77" s="3"/>
      <c r="D77" s="3"/>
      <c r="E77" s="3"/>
      <c r="F77" s="3"/>
      <c r="G77" s="3"/>
      <c r="H77" s="3"/>
      <c r="I77" s="3"/>
      <c r="J77" s="32"/>
      <c r="K77" s="32"/>
    </row>
    <row r="78" spans="1:11" ht="12.95" customHeight="1" x14ac:dyDescent="0.25">
      <c r="B78" s="8" t="s">
        <v>200</v>
      </c>
      <c r="C78" s="9">
        <f>C12+C25+C33+C36+C56</f>
        <v>15</v>
      </c>
      <c r="D78" s="9" t="s">
        <v>1</v>
      </c>
    </row>
    <row r="79" spans="1:11" ht="12.95" customHeight="1" x14ac:dyDescent="0.25">
      <c r="B79" s="57" t="s">
        <v>201</v>
      </c>
      <c r="C79" s="26">
        <f>C38+C39+C51+C25+SUM(C56:C62)+SUM(C66:C71)</f>
        <v>55</v>
      </c>
      <c r="D79" s="26" t="s">
        <v>1</v>
      </c>
      <c r="E79" s="26" t="s">
        <v>80</v>
      </c>
      <c r="F79" s="26">
        <f>180*0.3</f>
        <v>54</v>
      </c>
    </row>
    <row r="80" spans="1:11" ht="12.95" customHeight="1" x14ac:dyDescent="0.25">
      <c r="B80" s="69" t="s">
        <v>196</v>
      </c>
      <c r="C80" s="69"/>
      <c r="D80" s="69"/>
      <c r="E80" s="69"/>
      <c r="F80" s="69"/>
      <c r="G80" s="34"/>
    </row>
    <row r="81" spans="2:11" ht="12.95" customHeight="1" x14ac:dyDescent="0.25">
      <c r="B81" s="59"/>
      <c r="C81" s="59"/>
      <c r="D81" s="59"/>
      <c r="E81" s="59"/>
      <c r="F81" s="59"/>
      <c r="G81" s="34"/>
    </row>
    <row r="82" spans="2:11" ht="12.95" customHeight="1" x14ac:dyDescent="0.25">
      <c r="B82" s="53" t="s">
        <v>199</v>
      </c>
    </row>
    <row r="83" spans="2:11" ht="78" customHeight="1" x14ac:dyDescent="0.25">
      <c r="B83" s="60" t="s">
        <v>202</v>
      </c>
      <c r="C83" s="35" t="s">
        <v>1</v>
      </c>
      <c r="D83" s="11" t="s">
        <v>2</v>
      </c>
      <c r="E83" s="11" t="s">
        <v>3</v>
      </c>
      <c r="F83" s="11" t="s">
        <v>4</v>
      </c>
      <c r="G83" s="11" t="s">
        <v>5</v>
      </c>
      <c r="H83" s="11" t="s">
        <v>6</v>
      </c>
      <c r="I83" s="11" t="s">
        <v>7</v>
      </c>
      <c r="J83" s="11" t="s">
        <v>188</v>
      </c>
      <c r="K83" s="11" t="s">
        <v>189</v>
      </c>
    </row>
    <row r="84" spans="2:11" ht="12.95" customHeight="1" x14ac:dyDescent="0.25">
      <c r="B84" s="70" t="s">
        <v>203</v>
      </c>
      <c r="C84" s="70"/>
      <c r="D84" s="70"/>
      <c r="E84" s="70"/>
      <c r="F84" s="70"/>
      <c r="G84" s="70"/>
      <c r="H84" s="70"/>
      <c r="I84" s="70"/>
      <c r="J84" s="70"/>
      <c r="K84" s="70"/>
    </row>
    <row r="85" spans="2:11" ht="12.95" customHeight="1" x14ac:dyDescent="0.25">
      <c r="B85" s="15" t="s">
        <v>58</v>
      </c>
      <c r="C85" s="15">
        <v>3</v>
      </c>
      <c r="D85" s="15" t="s">
        <v>11</v>
      </c>
      <c r="E85" s="15">
        <f>F85</f>
        <v>20</v>
      </c>
      <c r="F85" s="15">
        <v>20</v>
      </c>
      <c r="G85" s="15"/>
      <c r="H85" s="15"/>
      <c r="I85" s="15"/>
      <c r="J85" s="15">
        <v>2</v>
      </c>
      <c r="K85" s="15">
        <v>0</v>
      </c>
    </row>
    <row r="86" spans="2:11" ht="12.95" customHeight="1" x14ac:dyDescent="0.25">
      <c r="B86" s="15" t="s">
        <v>59</v>
      </c>
      <c r="C86" s="15">
        <v>3</v>
      </c>
      <c r="D86" s="15" t="s">
        <v>11</v>
      </c>
      <c r="E86" s="15">
        <f>F86</f>
        <v>20</v>
      </c>
      <c r="F86" s="15">
        <v>20</v>
      </c>
      <c r="G86" s="15"/>
      <c r="H86" s="15"/>
      <c r="I86" s="15"/>
      <c r="J86" s="15">
        <v>2</v>
      </c>
      <c r="K86" s="15">
        <v>0</v>
      </c>
    </row>
    <row r="87" spans="2:11" ht="12.95" customHeight="1" x14ac:dyDescent="0.25">
      <c r="B87" s="15"/>
      <c r="C87" s="27"/>
      <c r="D87" s="27"/>
      <c r="E87" s="27"/>
      <c r="F87" s="27"/>
      <c r="G87" s="27"/>
      <c r="H87" s="27"/>
      <c r="I87" s="27"/>
      <c r="J87" s="27"/>
      <c r="K87" s="27"/>
    </row>
    <row r="88" spans="2:11" ht="12.95" customHeight="1" x14ac:dyDescent="0.25">
      <c r="B88" s="63" t="s">
        <v>46</v>
      </c>
      <c r="C88" s="63"/>
      <c r="D88" s="63"/>
      <c r="E88" s="63"/>
      <c r="F88" s="63"/>
      <c r="G88" s="63"/>
      <c r="H88" s="63"/>
      <c r="I88" s="63"/>
      <c r="J88" s="63"/>
      <c r="K88" s="63"/>
    </row>
    <row r="89" spans="2:11" ht="12.95" customHeight="1" x14ac:dyDescent="0.25">
      <c r="B89" s="36" t="s">
        <v>47</v>
      </c>
      <c r="C89" s="27">
        <v>1</v>
      </c>
      <c r="D89" s="27" t="s">
        <v>11</v>
      </c>
      <c r="E89" s="27">
        <v>10</v>
      </c>
      <c r="F89" s="27">
        <v>5</v>
      </c>
      <c r="G89" s="27">
        <v>5</v>
      </c>
      <c r="H89" s="27"/>
      <c r="I89" s="27"/>
      <c r="J89" s="27">
        <v>0.5</v>
      </c>
      <c r="K89" s="27">
        <v>0.5</v>
      </c>
    </row>
    <row r="90" spans="2:11" ht="12.95" customHeight="1" x14ac:dyDescent="0.25">
      <c r="B90" s="36" t="s">
        <v>48</v>
      </c>
      <c r="C90" s="27">
        <v>1</v>
      </c>
      <c r="D90" s="27" t="s">
        <v>11</v>
      </c>
      <c r="E90" s="27">
        <v>10</v>
      </c>
      <c r="F90" s="27">
        <v>5</v>
      </c>
      <c r="G90" s="27">
        <v>5</v>
      </c>
      <c r="H90" s="27"/>
      <c r="I90" s="27"/>
      <c r="J90" s="27">
        <v>0.5</v>
      </c>
      <c r="K90" s="27">
        <v>0.5</v>
      </c>
    </row>
    <row r="91" spans="2:11" ht="12" customHeight="1" x14ac:dyDescent="0.25">
      <c r="B91" s="36" t="s">
        <v>107</v>
      </c>
      <c r="C91" s="27">
        <v>1</v>
      </c>
      <c r="D91" s="27" t="s">
        <v>11</v>
      </c>
      <c r="E91" s="27">
        <v>10</v>
      </c>
      <c r="F91" s="27">
        <v>5</v>
      </c>
      <c r="G91" s="27">
        <v>5</v>
      </c>
      <c r="H91" s="27"/>
      <c r="I91" s="27"/>
      <c r="J91" s="27">
        <v>0.5</v>
      </c>
      <c r="K91" s="27">
        <v>0.5</v>
      </c>
    </row>
    <row r="92" spans="2:11" ht="12.95" customHeight="1" x14ac:dyDescent="0.25">
      <c r="B92" s="36" t="s">
        <v>63</v>
      </c>
      <c r="C92" s="27">
        <v>1</v>
      </c>
      <c r="D92" s="27" t="s">
        <v>11</v>
      </c>
      <c r="E92" s="27">
        <v>10</v>
      </c>
      <c r="F92" s="27">
        <v>5</v>
      </c>
      <c r="G92" s="27">
        <v>5</v>
      </c>
      <c r="H92" s="27"/>
      <c r="I92" s="27"/>
      <c r="J92" s="27">
        <v>0.5</v>
      </c>
      <c r="K92" s="27">
        <v>0.5</v>
      </c>
    </row>
    <row r="93" spans="2:11" ht="12.95" customHeight="1" x14ac:dyDescent="0.25">
      <c r="B93" s="37"/>
      <c r="C93" s="38"/>
      <c r="D93" s="38"/>
      <c r="E93" s="38"/>
      <c r="F93" s="38"/>
      <c r="G93" s="38"/>
      <c r="H93" s="38"/>
      <c r="I93" s="38"/>
      <c r="J93" s="38"/>
      <c r="K93" s="38"/>
    </row>
    <row r="94" spans="2:11" ht="12.95" customHeight="1" x14ac:dyDescent="0.25">
      <c r="B94" s="67" t="s">
        <v>49</v>
      </c>
      <c r="C94" s="67"/>
      <c r="D94" s="67"/>
      <c r="E94" s="67"/>
      <c r="F94" s="67"/>
      <c r="G94" s="67"/>
      <c r="H94" s="67"/>
      <c r="I94" s="67"/>
      <c r="J94" s="67"/>
      <c r="K94" s="67"/>
    </row>
    <row r="95" spans="2:11" ht="12.95" customHeight="1" x14ac:dyDescent="0.25">
      <c r="B95" s="36" t="s">
        <v>61</v>
      </c>
      <c r="C95" s="27">
        <v>2</v>
      </c>
      <c r="D95" s="27" t="s">
        <v>11</v>
      </c>
      <c r="E95" s="27">
        <f>SUM(F95:H95)</f>
        <v>20</v>
      </c>
      <c r="F95" s="27">
        <v>20</v>
      </c>
      <c r="G95" s="27"/>
      <c r="H95" s="27"/>
      <c r="I95" s="27"/>
      <c r="J95" s="27">
        <v>2</v>
      </c>
      <c r="K95" s="27">
        <v>0</v>
      </c>
    </row>
    <row r="96" spans="2:11" ht="12.95" customHeight="1" x14ac:dyDescent="0.25">
      <c r="B96" s="36" t="s">
        <v>62</v>
      </c>
      <c r="C96" s="27">
        <v>2</v>
      </c>
      <c r="D96" s="27" t="s">
        <v>11</v>
      </c>
      <c r="E96" s="27">
        <f>SUM(F96:H96)</f>
        <v>20</v>
      </c>
      <c r="F96" s="27">
        <v>20</v>
      </c>
      <c r="G96" s="27"/>
      <c r="H96" s="27"/>
      <c r="I96" s="27"/>
      <c r="J96" s="27">
        <v>2</v>
      </c>
      <c r="K96" s="27">
        <v>0</v>
      </c>
    </row>
    <row r="97" spans="2:11" ht="12.95" customHeight="1" x14ac:dyDescent="0.25">
      <c r="B97" s="36"/>
      <c r="C97" s="27"/>
      <c r="D97" s="27"/>
      <c r="E97" s="27"/>
      <c r="F97" s="27"/>
      <c r="G97" s="27"/>
      <c r="H97" s="27"/>
      <c r="I97" s="27"/>
      <c r="J97" s="27"/>
      <c r="K97" s="27"/>
    </row>
    <row r="98" spans="2:11" ht="12.95" customHeight="1" x14ac:dyDescent="0.25">
      <c r="B98" s="63" t="s">
        <v>209</v>
      </c>
      <c r="C98" s="63"/>
      <c r="D98" s="63"/>
      <c r="E98" s="63"/>
      <c r="F98" s="63"/>
      <c r="G98" s="63"/>
      <c r="H98" s="63"/>
      <c r="I98" s="63"/>
      <c r="J98" s="63"/>
      <c r="K98" s="63"/>
    </row>
    <row r="99" spans="2:11" ht="12.95" customHeight="1" x14ac:dyDescent="0.25">
      <c r="B99" s="15" t="s">
        <v>56</v>
      </c>
      <c r="C99" s="27">
        <v>3</v>
      </c>
      <c r="D99" s="27" t="s">
        <v>11</v>
      </c>
      <c r="E99" s="27">
        <v>20</v>
      </c>
      <c r="F99" s="27">
        <v>20</v>
      </c>
      <c r="G99" s="27"/>
      <c r="H99" s="27"/>
      <c r="I99" s="27"/>
      <c r="J99" s="27">
        <v>2</v>
      </c>
      <c r="K99" s="27">
        <v>0</v>
      </c>
    </row>
    <row r="100" spans="2:11" ht="12.95" customHeight="1" x14ac:dyDescent="0.25">
      <c r="B100" s="15" t="s">
        <v>57</v>
      </c>
      <c r="C100" s="27">
        <v>3</v>
      </c>
      <c r="D100" s="27" t="s">
        <v>11</v>
      </c>
      <c r="E100" s="27">
        <v>20</v>
      </c>
      <c r="F100" s="27">
        <v>20</v>
      </c>
      <c r="G100" s="27"/>
      <c r="H100" s="27"/>
      <c r="I100" s="27"/>
      <c r="J100" s="27">
        <v>2</v>
      </c>
      <c r="K100" s="27">
        <v>0</v>
      </c>
    </row>
    <row r="101" spans="2:11" ht="13.9" x14ac:dyDescent="0.25">
      <c r="B101" s="3"/>
      <c r="C101" s="3"/>
      <c r="D101" s="3"/>
      <c r="E101" s="3"/>
      <c r="F101" s="3"/>
      <c r="G101" s="3"/>
      <c r="H101" s="3"/>
      <c r="I101" s="3"/>
      <c r="J101" s="3"/>
      <c r="K101" s="3"/>
    </row>
    <row r="102" spans="2:11" ht="13.9" x14ac:dyDescent="0.25">
      <c r="B102" s="39" t="s">
        <v>86</v>
      </c>
      <c r="C102" s="27"/>
      <c r="D102" s="27"/>
      <c r="E102" s="27"/>
      <c r="F102" s="27"/>
      <c r="G102" s="27"/>
      <c r="H102" s="27"/>
      <c r="I102" s="27"/>
      <c r="J102" s="27"/>
      <c r="K102" s="27"/>
    </row>
    <row r="103" spans="2:11" x14ac:dyDescent="0.25">
      <c r="B103" s="36" t="s">
        <v>52</v>
      </c>
      <c r="C103" s="27">
        <v>4</v>
      </c>
      <c r="D103" s="27" t="s">
        <v>14</v>
      </c>
      <c r="E103" s="27">
        <f>SUM(F103:I103)</f>
        <v>30</v>
      </c>
      <c r="F103" s="27">
        <v>10</v>
      </c>
      <c r="G103" s="27">
        <v>10</v>
      </c>
      <c r="H103" s="27">
        <v>10</v>
      </c>
      <c r="I103" s="27"/>
      <c r="J103" s="27">
        <v>1</v>
      </c>
      <c r="K103" s="27">
        <v>2</v>
      </c>
    </row>
    <row r="104" spans="2:11" ht="13.9" x14ac:dyDescent="0.25">
      <c r="B104" s="36" t="s">
        <v>38</v>
      </c>
      <c r="C104" s="27">
        <v>4</v>
      </c>
      <c r="D104" s="27" t="s">
        <v>14</v>
      </c>
      <c r="E104" s="27">
        <f>SUM(F104:I104)</f>
        <v>30</v>
      </c>
      <c r="F104" s="27">
        <v>10</v>
      </c>
      <c r="G104" s="27">
        <v>10</v>
      </c>
      <c r="H104" s="27">
        <v>10</v>
      </c>
      <c r="I104" s="27"/>
      <c r="J104" s="27">
        <v>1</v>
      </c>
      <c r="K104" s="27">
        <v>2</v>
      </c>
    </row>
    <row r="105" spans="2:11" ht="13.9" x14ac:dyDescent="0.25">
      <c r="B105" s="39" t="s">
        <v>87</v>
      </c>
      <c r="C105" s="27"/>
      <c r="D105" s="27"/>
      <c r="E105" s="27"/>
      <c r="F105" s="27"/>
      <c r="G105" s="27"/>
      <c r="H105" s="27"/>
      <c r="I105" s="27"/>
      <c r="J105" s="27"/>
      <c r="K105" s="27"/>
    </row>
    <row r="106" spans="2:11" ht="13.9" x14ac:dyDescent="0.25">
      <c r="B106" s="40" t="s">
        <v>45</v>
      </c>
      <c r="C106" s="14">
        <v>5</v>
      </c>
      <c r="D106" s="14" t="s">
        <v>14</v>
      </c>
      <c r="E106" s="14">
        <f>SUM(F106:I106)</f>
        <v>40</v>
      </c>
      <c r="F106" s="14">
        <v>10</v>
      </c>
      <c r="G106" s="14">
        <v>20</v>
      </c>
      <c r="H106" s="14">
        <v>10</v>
      </c>
      <c r="I106" s="14"/>
      <c r="J106" s="14">
        <v>1</v>
      </c>
      <c r="K106" s="14">
        <v>3</v>
      </c>
    </row>
    <row r="107" spans="2:11" x14ac:dyDescent="0.25">
      <c r="B107" s="32" t="s">
        <v>68</v>
      </c>
      <c r="C107" s="14">
        <v>5</v>
      </c>
      <c r="D107" s="14" t="s">
        <v>14</v>
      </c>
      <c r="E107" s="14">
        <f>SUM(F107:I107)</f>
        <v>40</v>
      </c>
      <c r="F107" s="14">
        <v>10</v>
      </c>
      <c r="G107" s="14">
        <v>20</v>
      </c>
      <c r="H107" s="14">
        <v>10</v>
      </c>
      <c r="I107" s="14"/>
      <c r="J107" s="14">
        <v>1</v>
      </c>
      <c r="K107" s="14">
        <v>3</v>
      </c>
    </row>
    <row r="108" spans="2:11" x14ac:dyDescent="0.25">
      <c r="B108" s="41" t="s">
        <v>85</v>
      </c>
      <c r="C108" s="14"/>
      <c r="D108" s="14"/>
      <c r="E108" s="14"/>
      <c r="F108" s="14"/>
      <c r="G108" s="14"/>
      <c r="H108" s="14"/>
      <c r="I108" s="14"/>
      <c r="J108" s="14"/>
      <c r="K108" s="14"/>
    </row>
    <row r="109" spans="2:11" x14ac:dyDescent="0.25">
      <c r="B109" s="40" t="s">
        <v>53</v>
      </c>
      <c r="C109" s="14">
        <v>5</v>
      </c>
      <c r="D109" s="14" t="s">
        <v>14</v>
      </c>
      <c r="E109" s="14">
        <f>SUM(F109:I109)</f>
        <v>40</v>
      </c>
      <c r="F109" s="14">
        <v>10</v>
      </c>
      <c r="G109" s="14"/>
      <c r="H109" s="14">
        <v>30</v>
      </c>
      <c r="I109" s="14"/>
      <c r="J109" s="14">
        <v>1</v>
      </c>
      <c r="K109" s="14">
        <v>3</v>
      </c>
    </row>
    <row r="110" spans="2:11" x14ac:dyDescent="0.25">
      <c r="B110" s="32" t="s">
        <v>69</v>
      </c>
      <c r="C110" s="14">
        <v>5</v>
      </c>
      <c r="D110" s="14" t="s">
        <v>14</v>
      </c>
      <c r="E110" s="14">
        <f>SUM(F110:I110)</f>
        <v>40</v>
      </c>
      <c r="F110" s="14">
        <v>10</v>
      </c>
      <c r="G110" s="14"/>
      <c r="H110" s="14">
        <v>30</v>
      </c>
      <c r="I110" s="14"/>
      <c r="J110" s="14">
        <v>1</v>
      </c>
      <c r="K110" s="14">
        <v>3</v>
      </c>
    </row>
    <row r="111" spans="2:11" x14ac:dyDescent="0.25">
      <c r="B111" s="66" t="s">
        <v>190</v>
      </c>
      <c r="C111" s="66"/>
      <c r="D111" s="66"/>
      <c r="E111" s="66"/>
      <c r="F111" s="66"/>
      <c r="G111" s="66"/>
      <c r="H111" s="66"/>
      <c r="I111" s="66"/>
      <c r="J111" s="66"/>
      <c r="K111" s="66"/>
    </row>
    <row r="112" spans="2:11" x14ac:dyDescent="0.25">
      <c r="B112" s="36" t="s">
        <v>42</v>
      </c>
      <c r="C112" s="27">
        <v>2</v>
      </c>
      <c r="D112" s="27" t="s">
        <v>11</v>
      </c>
      <c r="E112" s="27">
        <f>SUM(F112:I112)</f>
        <v>20</v>
      </c>
      <c r="F112" s="27">
        <v>10</v>
      </c>
      <c r="G112" s="27"/>
      <c r="H112" s="27">
        <v>10</v>
      </c>
      <c r="I112" s="27"/>
      <c r="J112" s="27">
        <v>1</v>
      </c>
      <c r="K112" s="27">
        <v>1</v>
      </c>
    </row>
    <row r="113" spans="2:11" x14ac:dyDescent="0.25">
      <c r="B113" s="3" t="s">
        <v>82</v>
      </c>
      <c r="C113" s="27">
        <v>2</v>
      </c>
      <c r="D113" s="27" t="s">
        <v>11</v>
      </c>
      <c r="E113" s="27">
        <f>SUM(F113:I113)</f>
        <v>20</v>
      </c>
      <c r="F113" s="27">
        <v>10</v>
      </c>
      <c r="G113" s="27" t="s">
        <v>191</v>
      </c>
      <c r="H113" s="27">
        <v>10</v>
      </c>
      <c r="I113" s="27"/>
      <c r="J113" s="27">
        <v>1</v>
      </c>
      <c r="K113" s="27">
        <v>1</v>
      </c>
    </row>
    <row r="114" spans="2:11" x14ac:dyDescent="0.25">
      <c r="B114" s="67" t="s">
        <v>90</v>
      </c>
      <c r="C114" s="67"/>
      <c r="D114" s="67"/>
      <c r="E114" s="67"/>
      <c r="F114" s="67"/>
      <c r="G114" s="67"/>
      <c r="H114" s="67"/>
      <c r="I114" s="67"/>
      <c r="J114" s="67"/>
      <c r="K114" s="67"/>
    </row>
    <row r="115" spans="2:11" x14ac:dyDescent="0.25">
      <c r="B115" s="27" t="s">
        <v>103</v>
      </c>
      <c r="C115" s="27">
        <v>3</v>
      </c>
      <c r="D115" s="27" t="s">
        <v>11</v>
      </c>
      <c r="E115" s="27">
        <f>SUM(F115:I115)</f>
        <v>20</v>
      </c>
      <c r="F115" s="27">
        <v>10</v>
      </c>
      <c r="G115" s="27">
        <v>5</v>
      </c>
      <c r="H115" s="27">
        <v>5</v>
      </c>
      <c r="I115" s="27"/>
      <c r="J115" s="27">
        <v>1</v>
      </c>
      <c r="K115" s="27">
        <v>1</v>
      </c>
    </row>
    <row r="116" spans="2:11" x14ac:dyDescent="0.25">
      <c r="B116" s="27" t="s">
        <v>204</v>
      </c>
      <c r="C116" s="27">
        <v>3</v>
      </c>
      <c r="D116" s="27" t="s">
        <v>11</v>
      </c>
      <c r="E116" s="27">
        <f>SUM(F116:I116)</f>
        <v>20</v>
      </c>
      <c r="F116" s="27">
        <v>10</v>
      </c>
      <c r="G116" s="27">
        <v>5</v>
      </c>
      <c r="H116" s="27">
        <v>5</v>
      </c>
      <c r="I116" s="27"/>
      <c r="J116" s="27">
        <v>1</v>
      </c>
      <c r="K116" s="27">
        <v>1</v>
      </c>
    </row>
    <row r="117" spans="2:11" x14ac:dyDescent="0.25">
      <c r="B117" s="42" t="s">
        <v>91</v>
      </c>
      <c r="C117" s="38"/>
      <c r="D117" s="38"/>
      <c r="E117" s="38"/>
      <c r="F117" s="38"/>
      <c r="G117" s="38"/>
      <c r="H117" s="38"/>
      <c r="I117" s="38"/>
      <c r="J117" s="38"/>
      <c r="K117" s="38"/>
    </row>
    <row r="118" spans="2:11" x14ac:dyDescent="0.25">
      <c r="B118" s="3" t="s">
        <v>105</v>
      </c>
      <c r="C118" s="27">
        <v>3</v>
      </c>
      <c r="D118" s="27" t="s">
        <v>14</v>
      </c>
      <c r="E118" s="27">
        <f>SUM(F118:I118)</f>
        <v>20</v>
      </c>
      <c r="F118" s="27">
        <v>10</v>
      </c>
      <c r="G118" s="27">
        <v>10</v>
      </c>
      <c r="H118" s="27"/>
      <c r="I118" s="27"/>
      <c r="J118" s="27">
        <v>1</v>
      </c>
      <c r="K118" s="27">
        <v>1</v>
      </c>
    </row>
    <row r="119" spans="2:11" x14ac:dyDescent="0.25">
      <c r="B119" s="27" t="s">
        <v>106</v>
      </c>
      <c r="C119" s="27">
        <v>3</v>
      </c>
      <c r="D119" s="27" t="s">
        <v>14</v>
      </c>
      <c r="E119" s="27">
        <f>SUM(F119:I119)</f>
        <v>20</v>
      </c>
      <c r="F119" s="27">
        <v>10</v>
      </c>
      <c r="G119" s="27">
        <v>10</v>
      </c>
      <c r="H119" s="27"/>
      <c r="I119" s="27"/>
      <c r="J119" s="27">
        <v>1</v>
      </c>
      <c r="K119" s="27">
        <v>1</v>
      </c>
    </row>
    <row r="120" spans="2:11" x14ac:dyDescent="0.25">
      <c r="B120" s="27"/>
      <c r="C120" s="27"/>
      <c r="D120" s="27"/>
      <c r="E120" s="27"/>
      <c r="F120" s="27"/>
      <c r="G120" s="27"/>
      <c r="H120" s="27"/>
      <c r="I120" s="27"/>
      <c r="J120" s="27"/>
      <c r="K120" s="27"/>
    </row>
    <row r="121" spans="2:11" x14ac:dyDescent="0.25">
      <c r="B121" s="39" t="s">
        <v>192</v>
      </c>
      <c r="C121" s="27"/>
      <c r="D121" s="27"/>
      <c r="E121" s="27"/>
      <c r="F121" s="27"/>
      <c r="G121" s="27"/>
      <c r="H121" s="27"/>
      <c r="I121" s="27"/>
      <c r="J121" s="27"/>
      <c r="K121" s="27"/>
    </row>
    <row r="122" spans="2:11" x14ac:dyDescent="0.25">
      <c r="B122" s="27" t="s">
        <v>75</v>
      </c>
      <c r="C122" s="14">
        <v>4</v>
      </c>
      <c r="D122" s="14" t="s">
        <v>14</v>
      </c>
      <c r="E122" s="14">
        <f>SUM(F122:I122)</f>
        <v>21</v>
      </c>
      <c r="F122" s="14">
        <v>7</v>
      </c>
      <c r="G122" s="14">
        <v>7</v>
      </c>
      <c r="H122" s="14">
        <v>7</v>
      </c>
      <c r="I122" s="27"/>
      <c r="J122" s="27">
        <v>1</v>
      </c>
      <c r="K122" s="27">
        <v>2</v>
      </c>
    </row>
    <row r="123" spans="2:11" x14ac:dyDescent="0.25">
      <c r="B123" s="27" t="s">
        <v>78</v>
      </c>
      <c r="C123" s="14">
        <v>4</v>
      </c>
      <c r="D123" s="14" t="s">
        <v>14</v>
      </c>
      <c r="E123" s="14">
        <f>SUM(F123:I123)</f>
        <v>21</v>
      </c>
      <c r="F123" s="14">
        <v>7</v>
      </c>
      <c r="G123" s="14">
        <v>7</v>
      </c>
      <c r="H123" s="14">
        <v>7</v>
      </c>
      <c r="I123" s="27"/>
      <c r="J123" s="27">
        <v>1</v>
      </c>
      <c r="K123" s="27">
        <v>2</v>
      </c>
    </row>
    <row r="124" spans="2:11" x14ac:dyDescent="0.25">
      <c r="B124" s="39" t="s">
        <v>97</v>
      </c>
      <c r="C124" s="14"/>
      <c r="D124" s="27"/>
      <c r="E124" s="27"/>
      <c r="F124" s="27"/>
      <c r="G124" s="27"/>
      <c r="H124" s="27"/>
      <c r="I124" s="27"/>
      <c r="J124" s="27"/>
      <c r="K124" s="27"/>
    </row>
    <row r="125" spans="2:11" x14ac:dyDescent="0.25">
      <c r="B125" s="36" t="s">
        <v>98</v>
      </c>
      <c r="C125" s="14">
        <v>3</v>
      </c>
      <c r="D125" s="14" t="s">
        <v>11</v>
      </c>
      <c r="E125" s="14">
        <f>SUM(F125:I125)</f>
        <v>17</v>
      </c>
      <c r="F125" s="14">
        <v>7</v>
      </c>
      <c r="G125" s="14"/>
      <c r="H125" s="14">
        <v>7</v>
      </c>
      <c r="I125" s="27">
        <v>3</v>
      </c>
      <c r="J125" s="27">
        <v>1</v>
      </c>
      <c r="K125" s="27">
        <v>1</v>
      </c>
    </row>
    <row r="126" spans="2:11" x14ac:dyDescent="0.25">
      <c r="B126" s="27" t="s">
        <v>83</v>
      </c>
      <c r="C126" s="14">
        <v>3</v>
      </c>
      <c r="D126" s="14" t="s">
        <v>11</v>
      </c>
      <c r="E126" s="14">
        <f>SUM(F126:I126)</f>
        <v>17</v>
      </c>
      <c r="F126" s="14">
        <v>7</v>
      </c>
      <c r="G126" s="14"/>
      <c r="H126" s="14">
        <v>7</v>
      </c>
      <c r="I126" s="27">
        <v>3</v>
      </c>
      <c r="J126" s="27">
        <v>1</v>
      </c>
      <c r="K126" s="27">
        <v>1</v>
      </c>
    </row>
    <row r="127" spans="2:11" x14ac:dyDescent="0.25">
      <c r="B127" s="39" t="s">
        <v>101</v>
      </c>
      <c r="C127" s="14"/>
      <c r="D127" s="27"/>
      <c r="E127" s="27"/>
      <c r="F127" s="27"/>
      <c r="G127" s="27"/>
      <c r="H127" s="27"/>
      <c r="I127" s="27"/>
      <c r="J127" s="27"/>
      <c r="K127" s="27"/>
    </row>
    <row r="128" spans="2:11" x14ac:dyDescent="0.25">
      <c r="B128" s="37" t="s">
        <v>41</v>
      </c>
      <c r="C128" s="14">
        <v>5</v>
      </c>
      <c r="D128" s="14" t="s">
        <v>14</v>
      </c>
      <c r="E128" s="14">
        <f>SUM(F128:I128)</f>
        <v>24</v>
      </c>
      <c r="F128" s="14">
        <v>7</v>
      </c>
      <c r="G128" s="14">
        <v>7</v>
      </c>
      <c r="H128" s="14">
        <v>7</v>
      </c>
      <c r="I128" s="27">
        <v>3</v>
      </c>
      <c r="J128" s="27">
        <v>1</v>
      </c>
      <c r="K128" s="27">
        <v>2</v>
      </c>
    </row>
    <row r="129" spans="2:11" x14ac:dyDescent="0.25">
      <c r="B129" s="37" t="s">
        <v>104</v>
      </c>
      <c r="C129" s="14">
        <v>5</v>
      </c>
      <c r="D129" s="14" t="s">
        <v>14</v>
      </c>
      <c r="E129" s="14">
        <f>SUM(F129:I129)</f>
        <v>24</v>
      </c>
      <c r="F129" s="14">
        <v>7</v>
      </c>
      <c r="G129" s="14">
        <v>7</v>
      </c>
      <c r="H129" s="14">
        <v>7</v>
      </c>
      <c r="I129" s="27">
        <v>3</v>
      </c>
      <c r="J129" s="27">
        <v>1</v>
      </c>
      <c r="K129" s="27">
        <v>2</v>
      </c>
    </row>
    <row r="130" spans="2:11" x14ac:dyDescent="0.25">
      <c r="B130" s="39" t="s">
        <v>99</v>
      </c>
      <c r="C130" s="14"/>
      <c r="D130" s="27"/>
      <c r="E130" s="27"/>
      <c r="F130" s="27"/>
      <c r="G130" s="27"/>
      <c r="H130" s="27"/>
      <c r="I130" s="27"/>
      <c r="J130" s="27"/>
      <c r="K130" s="27"/>
    </row>
    <row r="131" spans="2:11" x14ac:dyDescent="0.25">
      <c r="B131" s="36" t="s">
        <v>43</v>
      </c>
      <c r="C131" s="14">
        <v>3</v>
      </c>
      <c r="D131" s="14" t="s">
        <v>11</v>
      </c>
      <c r="E131" s="14">
        <f>SUM(F131:I131)</f>
        <v>18</v>
      </c>
      <c r="F131" s="14">
        <v>7</v>
      </c>
      <c r="G131" s="14">
        <v>7</v>
      </c>
      <c r="H131" s="14"/>
      <c r="I131" s="27">
        <v>4</v>
      </c>
      <c r="J131" s="27">
        <v>1</v>
      </c>
      <c r="K131" s="27">
        <v>1</v>
      </c>
    </row>
    <row r="132" spans="2:11" x14ac:dyDescent="0.25">
      <c r="B132" s="3" t="s">
        <v>100</v>
      </c>
      <c r="C132" s="14">
        <v>3</v>
      </c>
      <c r="D132" s="14" t="s">
        <v>11</v>
      </c>
      <c r="E132" s="14">
        <f>SUM(F132:I132)</f>
        <v>18</v>
      </c>
      <c r="F132" s="14">
        <v>7</v>
      </c>
      <c r="G132" s="14">
        <v>7</v>
      </c>
      <c r="H132" s="14"/>
      <c r="I132" s="27">
        <v>4</v>
      </c>
      <c r="J132" s="27">
        <v>1</v>
      </c>
      <c r="K132" s="27">
        <v>1</v>
      </c>
    </row>
    <row r="133" spans="2:11" x14ac:dyDescent="0.25">
      <c r="B133" s="39" t="s">
        <v>108</v>
      </c>
      <c r="C133" s="14"/>
      <c r="D133" s="27"/>
      <c r="E133" s="27"/>
      <c r="F133" s="27"/>
      <c r="G133" s="27"/>
      <c r="H133" s="27"/>
      <c r="I133" s="27"/>
      <c r="J133" s="27"/>
      <c r="K133" s="27"/>
    </row>
    <row r="134" spans="2:11" x14ac:dyDescent="0.25">
      <c r="B134" s="36" t="s">
        <v>71</v>
      </c>
      <c r="C134" s="14">
        <v>5</v>
      </c>
      <c r="D134" s="27" t="s">
        <v>14</v>
      </c>
      <c r="E134" s="27">
        <f>SUM(F134:I134)</f>
        <v>28</v>
      </c>
      <c r="F134" s="27">
        <v>10</v>
      </c>
      <c r="G134" s="27">
        <v>7</v>
      </c>
      <c r="H134" s="27">
        <v>7</v>
      </c>
      <c r="I134" s="27">
        <v>4</v>
      </c>
      <c r="J134" s="27">
        <v>1.5</v>
      </c>
      <c r="K134" s="27">
        <v>2</v>
      </c>
    </row>
    <row r="135" spans="2:11" x14ac:dyDescent="0.25">
      <c r="B135" s="36" t="s">
        <v>73</v>
      </c>
      <c r="C135" s="27">
        <v>5</v>
      </c>
      <c r="D135" s="27" t="s">
        <v>14</v>
      </c>
      <c r="E135" s="27">
        <f>SUM(F135:I135)</f>
        <v>28</v>
      </c>
      <c r="F135" s="27">
        <v>10</v>
      </c>
      <c r="G135" s="27">
        <v>7</v>
      </c>
      <c r="H135" s="27">
        <v>7</v>
      </c>
      <c r="I135" s="27">
        <v>4</v>
      </c>
      <c r="J135" s="27">
        <v>1.5</v>
      </c>
      <c r="K135" s="27">
        <v>2</v>
      </c>
    </row>
    <row r="136" spans="2:11" x14ac:dyDescent="0.25">
      <c r="B136" s="39" t="s">
        <v>193</v>
      </c>
      <c r="C136" s="27"/>
      <c r="D136" s="27"/>
      <c r="E136" s="27"/>
      <c r="F136" s="27"/>
      <c r="G136" s="27"/>
      <c r="H136" s="27"/>
      <c r="I136" s="27"/>
      <c r="J136" s="27"/>
      <c r="K136" s="27"/>
    </row>
    <row r="137" spans="2:11" x14ac:dyDescent="0.25">
      <c r="B137" s="37" t="s">
        <v>37</v>
      </c>
      <c r="C137" s="27">
        <v>3</v>
      </c>
      <c r="D137" s="27" t="s">
        <v>11</v>
      </c>
      <c r="E137" s="27">
        <f>SUM(F137:I137)</f>
        <v>18</v>
      </c>
      <c r="F137" s="27">
        <v>7</v>
      </c>
      <c r="G137" s="27">
        <v>7</v>
      </c>
      <c r="H137" s="27"/>
      <c r="I137" s="27">
        <v>4</v>
      </c>
      <c r="J137" s="27">
        <v>1</v>
      </c>
      <c r="K137" s="27">
        <v>1</v>
      </c>
    </row>
    <row r="138" spans="2:11" x14ac:dyDescent="0.25">
      <c r="B138" s="36" t="s">
        <v>50</v>
      </c>
      <c r="C138" s="27">
        <v>3</v>
      </c>
      <c r="D138" s="27" t="s">
        <v>11</v>
      </c>
      <c r="E138" s="27">
        <f>SUM(F138:I138)</f>
        <v>18</v>
      </c>
      <c r="F138" s="27">
        <v>7</v>
      </c>
      <c r="G138" s="27">
        <v>7</v>
      </c>
      <c r="H138" s="27"/>
      <c r="I138" s="27">
        <v>4</v>
      </c>
      <c r="J138" s="27">
        <v>1</v>
      </c>
      <c r="K138" s="27">
        <v>1</v>
      </c>
    </row>
  </sheetData>
  <mergeCells count="15">
    <mergeCell ref="B41:K41"/>
    <mergeCell ref="B98:K98"/>
    <mergeCell ref="B111:K111"/>
    <mergeCell ref="B114:K114"/>
    <mergeCell ref="B54:K54"/>
    <mergeCell ref="B65:K65"/>
    <mergeCell ref="B80:F80"/>
    <mergeCell ref="B84:K84"/>
    <mergeCell ref="B88:K88"/>
    <mergeCell ref="B94:K94"/>
    <mergeCell ref="B2:K2"/>
    <mergeCell ref="B3:K4"/>
    <mergeCell ref="B6:K6"/>
    <mergeCell ref="B17:K17"/>
    <mergeCell ref="B28:K28"/>
  </mergeCells>
  <pageMargins left="0.7" right="0.7" top="0.75" bottom="0.75" header="0.3" footer="0.3"/>
  <pageSetup paperSize="9" scale="80" orientation="portrait" r:id="rId1"/>
  <rowBreaks count="2" manualBreakCount="2">
    <brk id="53" max="10" man="1"/>
    <brk id="101" max="10" man="1"/>
  </rowBreaks>
  <colBreaks count="1" manualBreakCount="1">
    <brk id="1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2</vt:i4>
      </vt:variant>
    </vt:vector>
  </HeadingPairs>
  <TitlesOfParts>
    <vt:vector size="4" baseType="lpstr">
      <vt:lpstr>TiR stacjonarne</vt:lpstr>
      <vt:lpstr>TiRniestacjonarne</vt:lpstr>
      <vt:lpstr>'TiR stacjonarne'!Obszar_wydruku</vt:lpstr>
      <vt:lpstr>TiRniestacjonarne!Obszar_wydruku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Katedra Turystyki</dc:creator>
  <cp:lastModifiedBy>Danuta Sawa</cp:lastModifiedBy>
  <cp:revision/>
  <cp:lastPrinted>2026-03-02T08:28:38Z</cp:lastPrinted>
  <dcterms:created xsi:type="dcterms:W3CDTF">2013-04-12T09:16:44Z</dcterms:created>
  <dcterms:modified xsi:type="dcterms:W3CDTF">2026-03-02T08:28:43Z</dcterms:modified>
</cp:coreProperties>
</file>