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uta Sawa\Desktop\Senat grudziń 2025\inżynieria w bezpieczeńśtwie i obronności\"/>
    </mc:Choice>
  </mc:AlternateContent>
  <xr:revisionPtr revIDLastSave="0" documentId="13_ncr:1_{3E69140A-E1A2-4AB0-805C-CB1A2BE237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B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5" i="2" l="1"/>
  <c r="I65" i="2"/>
  <c r="B24" i="2"/>
  <c r="H78" i="2" l="1"/>
  <c r="G78" i="2"/>
  <c r="F78" i="2"/>
  <c r="E78" i="2"/>
  <c r="C78" i="2"/>
  <c r="B78" i="2"/>
  <c r="D77" i="2"/>
  <c r="J76" i="2"/>
  <c r="I76" i="2"/>
  <c r="D76" i="2"/>
  <c r="J75" i="2"/>
  <c r="I75" i="2"/>
  <c r="D75" i="2"/>
  <c r="J74" i="2"/>
  <c r="I74" i="2"/>
  <c r="D74" i="2"/>
  <c r="J73" i="2"/>
  <c r="I73" i="2"/>
  <c r="D73" i="2"/>
  <c r="J72" i="2"/>
  <c r="I72" i="2"/>
  <c r="D72" i="2"/>
  <c r="J71" i="2"/>
  <c r="I71" i="2"/>
  <c r="D71" i="2"/>
  <c r="J70" i="2"/>
  <c r="I70" i="2"/>
  <c r="D70" i="2"/>
  <c r="H68" i="2"/>
  <c r="G68" i="2"/>
  <c r="F68" i="2"/>
  <c r="E68" i="2"/>
  <c r="C68" i="2"/>
  <c r="B68" i="2"/>
  <c r="J67" i="2"/>
  <c r="I67" i="2"/>
  <c r="D67" i="2"/>
  <c r="D66" i="2"/>
  <c r="J64" i="2"/>
  <c r="I64" i="2"/>
  <c r="D64" i="2"/>
  <c r="J63" i="2"/>
  <c r="I63" i="2"/>
  <c r="D63" i="2"/>
  <c r="J62" i="2"/>
  <c r="I62" i="2"/>
  <c r="D62" i="2"/>
  <c r="J61" i="2"/>
  <c r="I61" i="2"/>
  <c r="D61" i="2"/>
  <c r="J60" i="2"/>
  <c r="I60" i="2"/>
  <c r="D60" i="2"/>
  <c r="J59" i="2"/>
  <c r="I59" i="2"/>
  <c r="D59" i="2"/>
  <c r="J58" i="2"/>
  <c r="I58" i="2"/>
  <c r="D58" i="2"/>
  <c r="H56" i="2"/>
  <c r="G56" i="2"/>
  <c r="F56" i="2"/>
  <c r="E56" i="2"/>
  <c r="C56" i="2"/>
  <c r="B56" i="2"/>
  <c r="J55" i="2"/>
  <c r="I55" i="2"/>
  <c r="D55" i="2"/>
  <c r="J54" i="2"/>
  <c r="I54" i="2"/>
  <c r="D54" i="2"/>
  <c r="J53" i="2"/>
  <c r="I53" i="2"/>
  <c r="D53" i="2"/>
  <c r="J52" i="2"/>
  <c r="I52" i="2"/>
  <c r="D52" i="2"/>
  <c r="J51" i="2"/>
  <c r="I51" i="2"/>
  <c r="D51" i="2"/>
  <c r="J50" i="2"/>
  <c r="I50" i="2"/>
  <c r="D50" i="2"/>
  <c r="J49" i="2"/>
  <c r="I49" i="2"/>
  <c r="D49" i="2"/>
  <c r="J48" i="2"/>
  <c r="I48" i="2"/>
  <c r="D48" i="2"/>
  <c r="H46" i="2"/>
  <c r="G46" i="2"/>
  <c r="F46" i="2"/>
  <c r="E46" i="2"/>
  <c r="C46" i="2"/>
  <c r="B46" i="2"/>
  <c r="J45" i="2"/>
  <c r="I45" i="2"/>
  <c r="D45" i="2"/>
  <c r="J44" i="2"/>
  <c r="I44" i="2"/>
  <c r="D44" i="2"/>
  <c r="J43" i="2"/>
  <c r="I43" i="2"/>
  <c r="D43" i="2"/>
  <c r="J42" i="2"/>
  <c r="I42" i="2"/>
  <c r="D42" i="2"/>
  <c r="J41" i="2"/>
  <c r="I41" i="2"/>
  <c r="D41" i="2"/>
  <c r="J40" i="2"/>
  <c r="I40" i="2"/>
  <c r="D40" i="2"/>
  <c r="J39" i="2"/>
  <c r="I39" i="2"/>
  <c r="D39" i="2"/>
  <c r="J38" i="2"/>
  <c r="I38" i="2"/>
  <c r="D38" i="2"/>
  <c r="J37" i="2"/>
  <c r="I37" i="2"/>
  <c r="D37" i="2"/>
  <c r="H35" i="2"/>
  <c r="G35" i="2"/>
  <c r="F35" i="2"/>
  <c r="E35" i="2"/>
  <c r="C35" i="2"/>
  <c r="B35" i="2"/>
  <c r="J34" i="2"/>
  <c r="I34" i="2"/>
  <c r="D34" i="2"/>
  <c r="J33" i="2"/>
  <c r="I33" i="2"/>
  <c r="D33" i="2"/>
  <c r="J32" i="2"/>
  <c r="I32" i="2"/>
  <c r="D32" i="2"/>
  <c r="J31" i="2"/>
  <c r="I31" i="2"/>
  <c r="D31" i="2"/>
  <c r="J30" i="2"/>
  <c r="I30" i="2"/>
  <c r="D30" i="2"/>
  <c r="J29" i="2"/>
  <c r="I29" i="2"/>
  <c r="D29" i="2"/>
  <c r="J28" i="2"/>
  <c r="I28" i="2"/>
  <c r="D28" i="2"/>
  <c r="J27" i="2"/>
  <c r="I27" i="2"/>
  <c r="D27" i="2"/>
  <c r="J26" i="2"/>
  <c r="I26" i="2"/>
  <c r="D26" i="2"/>
  <c r="H24" i="2"/>
  <c r="G24" i="2"/>
  <c r="F24" i="2"/>
  <c r="E24" i="2"/>
  <c r="C24" i="2"/>
  <c r="J23" i="2"/>
  <c r="I23" i="2"/>
  <c r="D23" i="2"/>
  <c r="J22" i="2"/>
  <c r="I22" i="2"/>
  <c r="D22" i="2"/>
  <c r="J21" i="2"/>
  <c r="I21" i="2"/>
  <c r="D21" i="2"/>
  <c r="J20" i="2"/>
  <c r="I20" i="2"/>
  <c r="D20" i="2"/>
  <c r="J19" i="2"/>
  <c r="I19" i="2"/>
  <c r="D19" i="2"/>
  <c r="J18" i="2"/>
  <c r="I18" i="2"/>
  <c r="D18" i="2"/>
  <c r="J17" i="2"/>
  <c r="I17" i="2"/>
  <c r="D17" i="2"/>
  <c r="J16" i="2"/>
  <c r="I16" i="2"/>
  <c r="D16" i="2"/>
  <c r="H14" i="2"/>
  <c r="G14" i="2"/>
  <c r="F14" i="2"/>
  <c r="E14" i="2"/>
  <c r="C14" i="2"/>
  <c r="B14" i="2"/>
  <c r="J13" i="2"/>
  <c r="I13" i="2"/>
  <c r="D13" i="2"/>
  <c r="J12" i="2"/>
  <c r="I12" i="2"/>
  <c r="D12" i="2"/>
  <c r="J11" i="2"/>
  <c r="I11" i="2"/>
  <c r="D11" i="2"/>
  <c r="J10" i="2"/>
  <c r="I10" i="2"/>
  <c r="D10" i="2"/>
  <c r="J9" i="2"/>
  <c r="I9" i="2"/>
  <c r="D9" i="2"/>
  <c r="J8" i="2"/>
  <c r="I8" i="2"/>
  <c r="D8" i="2"/>
  <c r="J7" i="2"/>
  <c r="I7" i="2"/>
  <c r="D7" i="2"/>
  <c r="J6" i="2"/>
  <c r="I6" i="2"/>
  <c r="D6" i="2"/>
  <c r="J5" i="2"/>
  <c r="I5" i="2"/>
  <c r="D5" i="2"/>
  <c r="I56" i="2" l="1"/>
  <c r="J35" i="2"/>
  <c r="F79" i="2"/>
  <c r="H79" i="2"/>
  <c r="I78" i="2"/>
  <c r="J78" i="2"/>
  <c r="D78" i="2"/>
  <c r="J24" i="2"/>
  <c r="D56" i="2"/>
  <c r="J46" i="2"/>
  <c r="D24" i="2"/>
  <c r="D35" i="2"/>
  <c r="D68" i="2"/>
  <c r="I24" i="2"/>
  <c r="J56" i="2"/>
  <c r="I35" i="2"/>
  <c r="I68" i="2"/>
  <c r="J68" i="2"/>
  <c r="C79" i="2"/>
  <c r="D46" i="2"/>
  <c r="I46" i="2"/>
  <c r="D14" i="2"/>
  <c r="I14" i="2"/>
  <c r="E79" i="2"/>
  <c r="B79" i="2"/>
  <c r="J14" i="2"/>
  <c r="G79" i="2"/>
  <c r="D79" i="2" l="1"/>
  <c r="F80" i="2"/>
  <c r="G80" i="2"/>
  <c r="E80" i="2"/>
</calcChain>
</file>

<file path=xl/sharedStrings.xml><?xml version="1.0" encoding="utf-8"?>
<sst xmlns="http://schemas.openxmlformats.org/spreadsheetml/2006/main" count="152" uniqueCount="87">
  <si>
    <t>Udział procentowy w całości godzin</t>
  </si>
  <si>
    <t xml:space="preserve">Σ   </t>
  </si>
  <si>
    <t>e</t>
  </si>
  <si>
    <t>Projekt inżynierski i egzamin dyplomowy</t>
  </si>
  <si>
    <t>z</t>
  </si>
  <si>
    <t>Seminarium dyplomowe 2</t>
  </si>
  <si>
    <t>Seminarium dyplomowe 1, w tym 2 godz. przysposobienia bibliotecznego</t>
  </si>
  <si>
    <t>Praktyka zawodowa - 4 tygodnie</t>
  </si>
  <si>
    <t>Ćw. ter.</t>
  </si>
  <si>
    <t>Ćw. lab.</t>
  </si>
  <si>
    <t>Ćw. aud.</t>
  </si>
  <si>
    <t>Wykłady</t>
  </si>
  <si>
    <t>Godziny ogółem</t>
  </si>
  <si>
    <t>Forma zal.</t>
  </si>
  <si>
    <t>ECTS</t>
  </si>
  <si>
    <t>Przedmiot</t>
  </si>
  <si>
    <t>WYDZIAŁ INŻYNIERII PRODUKCJI</t>
  </si>
  <si>
    <t xml:space="preserve">Ogółem godzin </t>
  </si>
  <si>
    <t>BHP z ergonomią i ochrona własności intelektualnej</t>
  </si>
  <si>
    <t>Bezpieczeństwo przemysłowe</t>
  </si>
  <si>
    <t>Elektrotechnika i elektronika</t>
  </si>
  <si>
    <t>Matematyka</t>
  </si>
  <si>
    <t>Podstawy bezpieczeństwa narodowego</t>
  </si>
  <si>
    <t>Technologie informacyjne</t>
  </si>
  <si>
    <t>Podstawy zarządzania kryzysowego</t>
  </si>
  <si>
    <t>Grafika inżynierska</t>
  </si>
  <si>
    <t>Chemia i materiały niebezpieczne</t>
  </si>
  <si>
    <t>Mechanika płynów</t>
  </si>
  <si>
    <t>Systemy bezpieczeństwa technicznego</t>
  </si>
  <si>
    <t>Technologie addytywne</t>
  </si>
  <si>
    <t>Podstawy bezpieczeństwa żywnościowego</t>
  </si>
  <si>
    <t>Toksykologia żywności</t>
  </si>
  <si>
    <t>Ochrona ludności i ewakuacja</t>
  </si>
  <si>
    <t>Bezpieczeństwo infrastruktury krytycznej</t>
  </si>
  <si>
    <t>Organizacja i dowodzenie w sytuacjach kryzysowych</t>
  </si>
  <si>
    <t>Inżynieria środowiska i bezpieczeństwo ekologiczne</t>
  </si>
  <si>
    <t>Inżynieria eksploatacji maszyn i urządzeń</t>
  </si>
  <si>
    <t>Systemy GIS w bezpieczeństwie</t>
  </si>
  <si>
    <t>Elementy ratownictwa medycznego</t>
  </si>
  <si>
    <t>Podstawy ochrony przeciwpożarowej</t>
  </si>
  <si>
    <t>Środki ochrony indywidualnej i zbiorowej</t>
  </si>
  <si>
    <t>Bezpieczeństwo systemów bezzałogowych</t>
  </si>
  <si>
    <t>Podstawy fizyki technicznej</t>
  </si>
  <si>
    <t>Służby mundurowe w RP*/Sojusze międzynarodowe*</t>
  </si>
  <si>
    <t>Psychologia tłumu**/Psychologia zachowań zbiorowych**</t>
  </si>
  <si>
    <t>Inżynieria materiałowa*/Nowoczesne materiały inżynierskie*</t>
  </si>
  <si>
    <t>Komunikacja społeczna**/Social media**</t>
  </si>
  <si>
    <t>Mechanika techniczna*/Podstawy konstrukcji maszyn*</t>
  </si>
  <si>
    <t>Konflikty międzynarodowe**</t>
  </si>
  <si>
    <t>Bezpieczeństwo energetyczne*/Zapotrzebowanie energetyczne kraju*</t>
  </si>
  <si>
    <t>Bezpieczeństwo gospodarki paliwowej*/Logistyka przewozu materiałów niebezpiecznych*</t>
  </si>
  <si>
    <t>Infrastruktura zakładów przemysłowych*/Bezpieczeństwo energetyczne zakładów przemysłowych*</t>
  </si>
  <si>
    <t>Zagrożenia w produkcji żywności*/Monitoring i kontrola skażeń żywności*</t>
  </si>
  <si>
    <t>Weryfikacja informacji*/Ochrona przez dezinformacją*</t>
  </si>
  <si>
    <t>Bezpieczeństwo informatyczne*/Ochrona danych i oprogramowania*</t>
  </si>
  <si>
    <t>Bezpieczeństwo transportu wewnętrznego*/Zagrożenia w transporcie wewnętrznym*</t>
  </si>
  <si>
    <t>Inżynieria jakości*/Systemy jakości w bezpieczeństwie*</t>
  </si>
  <si>
    <t>Chłodnictwo i gospodarka magazynowa*/Utrwalanie i przechowywanie żywności*</t>
  </si>
  <si>
    <t>Bezpieczeństwo mikrobiologiczne*/Skażenia biologiczne*</t>
  </si>
  <si>
    <t>Bezpieczeństwo transportu ponadnormatywnego*/Bezpieczeństwo transportu zbiorowego*</t>
  </si>
  <si>
    <t>**Przedmiot humanistyczny</t>
  </si>
  <si>
    <r>
      <t xml:space="preserve">* </t>
    </r>
    <r>
      <rPr>
        <sz val="10"/>
        <rFont val="Calibri"/>
        <family val="2"/>
        <charset val="238"/>
        <scheme val="minor"/>
      </rPr>
      <t>przedmiot do wyboru</t>
    </r>
  </si>
  <si>
    <t>Procesy cieplne w systemach bezpieczeństwa technicznego*/Bezpieczeństwo eksploatacji urządzeń cieplnych i ciśnieniowych*</t>
  </si>
  <si>
    <t>Zagospodarowanie odpadów przemysłowych*/Zagospodarowanie odpadów przetwórstwa rolno-spożywczego*</t>
  </si>
  <si>
    <t>Język obcy 1</t>
  </si>
  <si>
    <t>Język obcy 2</t>
  </si>
  <si>
    <t>Język obcy 3</t>
  </si>
  <si>
    <t>Mechatronika*/Robotyka*</t>
  </si>
  <si>
    <t xml:space="preserve">Podstawy termodynamiki i bezpieczeństwa cieplnego </t>
  </si>
  <si>
    <t>Zaopatrzenie w wodę i technologie uzdatniania wody*/Gospodarka wodno-ściekowa*</t>
  </si>
  <si>
    <t>Zarządzanie ryzykiem</t>
  </si>
  <si>
    <t>Język obcy 4</t>
  </si>
  <si>
    <t xml:space="preserve">Systemy kontroli procesów produkcyjnych </t>
  </si>
  <si>
    <t>Systemy bezzałogowych statków powietrznych</t>
  </si>
  <si>
    <t>Bezpieczeństwo opakowań żywności*/Biodegradable packaging*/Inżynieria opakowań*</t>
  </si>
  <si>
    <t>Konstrukcje broni palnej i technika strzelecka</t>
  </si>
  <si>
    <t>Przeciwdziałanie marnotrawieniu żywności</t>
  </si>
  <si>
    <t>Wykładów na zjazd</t>
  </si>
  <si>
    <t>Ćwiczeń na zjazd</t>
  </si>
  <si>
    <t>SEMESTR I - 8 zjazdów</t>
  </si>
  <si>
    <t>SEMESTR II - 8 zjazdów</t>
  </si>
  <si>
    <t>SEMESTR III - 8 zjazdów</t>
  </si>
  <si>
    <t>SEMESTR IV - 8 zjazdów</t>
  </si>
  <si>
    <t>SEMESTR V - 8 zjazdów</t>
  </si>
  <si>
    <t>SEMESTR VI - 8 zjazdów</t>
  </si>
  <si>
    <t>SEMESTR VII - 8 zjazdów</t>
  </si>
  <si>
    <t>Kierunek inżynieria w bezpieczeństwie i obronności, studia niestacjonarne pierwszego 
stopnia.  Plan studiów zgodny z uchwałą nr 8/2025-2026 Senatu UP w Lublinie z dnia 5 grudnia 2025 r. Obowiązuje od naboru 2026/2027  zał. nr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</si>
</sst>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&quot; zł&quot;_-;\-* #,##0.00&quot; zł&quot;_-;_-* \-??&quot; zł&quot;_-;_-@_-"/>
    <numFmt numFmtId="166" formatCode="0.0%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165" fontId="2" fillId="0" borderId="0"/>
    <xf numFmtId="164" fontId="2" fillId="0" borderId="0"/>
    <xf numFmtId="9" fontId="5" fillId="0" borderId="0" applyFont="0" applyFill="0" applyBorder="0" applyAlignment="0" applyProtection="0"/>
  </cellStyleXfs>
  <cellXfs count="97">
    <xf numFmtId="0" fontId="0" fillId="0" borderId="0" xfId="0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" fontId="3" fillId="0" borderId="3" xfId="1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vertical="center"/>
    </xf>
    <xf numFmtId="1" fontId="3" fillId="0" borderId="0" xfId="1" applyNumberFormat="1" applyFont="1" applyFill="1"/>
    <xf numFmtId="1" fontId="3" fillId="0" borderId="2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wrapText="1"/>
    </xf>
    <xf numFmtId="0" fontId="4" fillId="0" borderId="14" xfId="1" applyFont="1" applyFill="1" applyBorder="1" applyAlignment="1">
      <alignment vertical="center"/>
    </xf>
    <xf numFmtId="1" fontId="3" fillId="0" borderId="1" xfId="1" applyNumberFormat="1" applyFont="1" applyFill="1" applyBorder="1" applyAlignment="1">
      <alignment vertical="center"/>
    </xf>
    <xf numFmtId="1" fontId="4" fillId="0" borderId="13" xfId="1" applyNumberFormat="1" applyFont="1" applyFill="1" applyBorder="1" applyAlignment="1">
      <alignment horizontal="center" vertical="center"/>
    </xf>
    <xf numFmtId="1" fontId="4" fillId="0" borderId="6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15" xfId="1" applyFont="1" applyFill="1" applyBorder="1" applyAlignment="1">
      <alignment vertical="center"/>
    </xf>
    <xf numFmtId="1" fontId="3" fillId="0" borderId="6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Alignment="1">
      <alignment vertic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right" vertical="center" wrapText="1"/>
    </xf>
    <xf numFmtId="0" fontId="3" fillId="0" borderId="0" xfId="1" applyFont="1" applyFill="1" applyAlignment="1">
      <alignment horizontal="left" wrapText="1"/>
    </xf>
    <xf numFmtId="1" fontId="4" fillId="0" borderId="0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2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3" fillId="0" borderId="0" xfId="1" applyNumberFormat="1" applyFont="1" applyFill="1" applyBorder="1" applyAlignment="1">
      <alignment horizontal="center" vertical="center"/>
    </xf>
    <xf numFmtId="1" fontId="3" fillId="0" borderId="13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1" fontId="4" fillId="0" borderId="16" xfId="1" applyNumberFormat="1" applyFont="1" applyFill="1" applyBorder="1" applyAlignment="1">
      <alignment horizontal="center" vertical="center" wrapText="1"/>
    </xf>
    <xf numFmtId="165" fontId="4" fillId="0" borderId="16" xfId="3" applyFont="1" applyFill="1" applyBorder="1" applyAlignment="1">
      <alignment horizontal="center" vertical="center" textRotation="90" wrapText="1"/>
    </xf>
    <xf numFmtId="165" fontId="4" fillId="0" borderId="16" xfId="3" applyFont="1" applyFill="1" applyBorder="1" applyAlignment="1">
      <alignment horizontal="center" vertical="center" textRotation="90"/>
    </xf>
    <xf numFmtId="49" fontId="4" fillId="0" borderId="16" xfId="3" applyNumberFormat="1" applyFont="1" applyFill="1" applyBorder="1" applyAlignment="1">
      <alignment horizontal="center" vertical="center" textRotation="90" wrapText="1"/>
    </xf>
    <xf numFmtId="1" fontId="4" fillId="0" borderId="19" xfId="1" applyNumberFormat="1" applyFont="1" applyFill="1" applyBorder="1" applyAlignment="1">
      <alignment horizontal="left" vertical="center" wrapText="1"/>
    </xf>
    <xf numFmtId="0" fontId="4" fillId="0" borderId="20" xfId="1" applyFont="1" applyFill="1" applyBorder="1" applyAlignment="1">
      <alignment horizontal="center" vertical="center" wrapText="1"/>
    </xf>
    <xf numFmtId="165" fontId="4" fillId="0" borderId="21" xfId="3" applyFont="1" applyFill="1" applyBorder="1" applyAlignment="1">
      <alignment horizontal="center" vertical="center" textRotation="90"/>
    </xf>
    <xf numFmtId="0" fontId="4" fillId="0" borderId="22" xfId="1" applyFont="1" applyFill="1" applyBorder="1" applyAlignment="1">
      <alignment vertical="center" wrapText="1"/>
    </xf>
    <xf numFmtId="0" fontId="4" fillId="0" borderId="23" xfId="1" applyFont="1" applyFill="1" applyBorder="1" applyAlignment="1">
      <alignment vertical="center"/>
    </xf>
    <xf numFmtId="164" fontId="3" fillId="0" borderId="24" xfId="1" applyNumberFormat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right" vertical="center" wrapText="1"/>
    </xf>
    <xf numFmtId="164" fontId="4" fillId="0" borderId="24" xfId="1" applyNumberFormat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vertical="center" wrapText="1"/>
    </xf>
    <xf numFmtId="0" fontId="4" fillId="0" borderId="27" xfId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164" fontId="4" fillId="0" borderId="28" xfId="1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vertical="center" wrapText="1"/>
    </xf>
    <xf numFmtId="0" fontId="4" fillId="0" borderId="12" xfId="1" applyFont="1" applyFill="1" applyBorder="1" applyAlignment="1">
      <alignment vertical="center"/>
    </xf>
    <xf numFmtId="164" fontId="4" fillId="0" borderId="30" xfId="1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 wrapText="1"/>
    </xf>
    <xf numFmtId="0" fontId="4" fillId="0" borderId="31" xfId="1" applyFont="1" applyFill="1" applyBorder="1" applyAlignment="1">
      <alignment vertical="center"/>
    </xf>
    <xf numFmtId="0" fontId="4" fillId="0" borderId="20" xfId="1" applyFont="1" applyFill="1" applyBorder="1" applyAlignment="1">
      <alignment horizontal="left" vertical="center" wrapText="1"/>
    </xf>
    <xf numFmtId="1" fontId="4" fillId="0" borderId="9" xfId="1" applyNumberFormat="1" applyFont="1" applyFill="1" applyBorder="1" applyAlignment="1">
      <alignment horizontal="center" vertical="center"/>
    </xf>
    <xf numFmtId="166" fontId="4" fillId="0" borderId="3" xfId="5" applyNumberFormat="1" applyFont="1" applyFill="1" applyBorder="1" applyAlignment="1">
      <alignment horizontal="center" vertical="center"/>
    </xf>
    <xf numFmtId="1" fontId="4" fillId="0" borderId="3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164" fontId="3" fillId="0" borderId="28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" fontId="4" fillId="0" borderId="17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/>
    </xf>
    <xf numFmtId="1" fontId="3" fillId="0" borderId="3" xfId="1" applyNumberFormat="1" applyFont="1" applyFill="1" applyBorder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3 2" xfId="2" xr:uid="{00000000-0005-0000-0000-000002000000}"/>
    <cellStyle name="Procentowy" xfId="5" builtinId="5"/>
    <cellStyle name="Walutowy 2" xfId="3" xr:uid="{00000000-0005-0000-0000-000004000000}"/>
    <cellStyle name="Walutowy 2 2" xfId="4" xr:uid="{00000000-0005-0000-0000-000005000000}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82"/>
  <sheetViews>
    <sheetView tabSelected="1" zoomScaleNormal="100" workbookViewId="0">
      <selection activeCell="A2" sqref="A2:J2"/>
    </sheetView>
  </sheetViews>
  <sheetFormatPr defaultRowHeight="14.25"/>
  <cols>
    <col min="1" max="1" width="50.125" bestFit="1" customWidth="1"/>
    <col min="2" max="2" width="5.375" customWidth="1"/>
    <col min="3" max="3" width="2.875" bestFit="1" customWidth="1"/>
    <col min="4" max="4" width="4.125" bestFit="1" customWidth="1"/>
    <col min="5" max="7" width="4.875" bestFit="1" customWidth="1"/>
    <col min="8" max="8" width="2.875" bestFit="1" customWidth="1"/>
    <col min="9" max="10" width="3.625" bestFit="1" customWidth="1"/>
  </cols>
  <sheetData>
    <row r="1" spans="1:10">
      <c r="A1" s="95" t="s">
        <v>16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41.25" customHeight="1">
      <c r="A2" s="96" t="s">
        <v>86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92.1" customHeight="1">
      <c r="A3" s="66" t="s">
        <v>15</v>
      </c>
      <c r="B3" s="61" t="s">
        <v>14</v>
      </c>
      <c r="C3" s="62" t="s">
        <v>13</v>
      </c>
      <c r="D3" s="62" t="s">
        <v>12</v>
      </c>
      <c r="E3" s="63" t="s">
        <v>11</v>
      </c>
      <c r="F3" s="64" t="s">
        <v>10</v>
      </c>
      <c r="G3" s="64" t="s">
        <v>9</v>
      </c>
      <c r="H3" s="62" t="s">
        <v>8</v>
      </c>
      <c r="I3" s="63" t="s">
        <v>77</v>
      </c>
      <c r="J3" s="67" t="s">
        <v>78</v>
      </c>
    </row>
    <row r="4" spans="1:10">
      <c r="A4" s="68" t="s">
        <v>79</v>
      </c>
      <c r="B4" s="10"/>
      <c r="C4" s="10"/>
      <c r="D4" s="10"/>
      <c r="E4" s="10"/>
      <c r="F4" s="10"/>
      <c r="G4" s="10"/>
      <c r="H4" s="10"/>
      <c r="I4" s="10"/>
      <c r="J4" s="69"/>
    </row>
    <row r="5" spans="1:10">
      <c r="A5" s="49" t="s">
        <v>26</v>
      </c>
      <c r="B5" s="50">
        <v>4</v>
      </c>
      <c r="C5" s="6" t="s">
        <v>4</v>
      </c>
      <c r="D5" s="7">
        <f t="shared" ref="D5:D13" si="0">SUM(E5:H5)</f>
        <v>28</v>
      </c>
      <c r="E5" s="8">
        <v>8</v>
      </c>
      <c r="F5" s="8">
        <v>8</v>
      </c>
      <c r="G5" s="8">
        <v>12</v>
      </c>
      <c r="H5" s="7"/>
      <c r="I5" s="45">
        <f>ROUNDUP(E5/8,1)</f>
        <v>1</v>
      </c>
      <c r="J5" s="70">
        <f>ROUNDUP((F5+G5+H5)/8,1)</f>
        <v>2.5</v>
      </c>
    </row>
    <row r="6" spans="1:10">
      <c r="A6" s="49" t="s">
        <v>42</v>
      </c>
      <c r="B6" s="50">
        <v>4</v>
      </c>
      <c r="C6" s="6" t="s">
        <v>4</v>
      </c>
      <c r="D6" s="7">
        <f t="shared" si="0"/>
        <v>28</v>
      </c>
      <c r="E6" s="8">
        <v>8</v>
      </c>
      <c r="F6" s="8">
        <v>8</v>
      </c>
      <c r="G6" s="8">
        <v>12</v>
      </c>
      <c r="H6" s="7"/>
      <c r="I6" s="45">
        <f t="shared" ref="I6:I13" si="1">ROUNDUP(E6/8,1)</f>
        <v>1</v>
      </c>
      <c r="J6" s="70">
        <f t="shared" ref="J6:J13" si="2">ROUNDUP((F6+G6+H6)/8,1)</f>
        <v>2.5</v>
      </c>
    </row>
    <row r="7" spans="1:10">
      <c r="A7" s="49" t="s">
        <v>23</v>
      </c>
      <c r="B7" s="50">
        <v>4</v>
      </c>
      <c r="C7" s="6" t="s">
        <v>4</v>
      </c>
      <c r="D7" s="7">
        <f t="shared" si="0"/>
        <v>28</v>
      </c>
      <c r="E7" s="8">
        <v>8</v>
      </c>
      <c r="F7" s="11">
        <v>8</v>
      </c>
      <c r="G7" s="11">
        <v>12</v>
      </c>
      <c r="H7" s="7"/>
      <c r="I7" s="45">
        <f t="shared" si="1"/>
        <v>1</v>
      </c>
      <c r="J7" s="70">
        <f t="shared" si="2"/>
        <v>2.5</v>
      </c>
    </row>
    <row r="8" spans="1:10">
      <c r="A8" s="17" t="s">
        <v>24</v>
      </c>
      <c r="B8" s="51">
        <v>5</v>
      </c>
      <c r="C8" s="6" t="s">
        <v>2</v>
      </c>
      <c r="D8" s="7">
        <f t="shared" si="0"/>
        <v>28</v>
      </c>
      <c r="E8" s="6">
        <v>8</v>
      </c>
      <c r="F8" s="48">
        <v>8</v>
      </c>
      <c r="G8" s="48">
        <v>12</v>
      </c>
      <c r="H8" s="7"/>
      <c r="I8" s="45">
        <f t="shared" si="1"/>
        <v>1</v>
      </c>
      <c r="J8" s="70">
        <f t="shared" si="2"/>
        <v>2.5</v>
      </c>
    </row>
    <row r="9" spans="1:10">
      <c r="A9" s="17" t="s">
        <v>43</v>
      </c>
      <c r="B9" s="50">
        <v>3</v>
      </c>
      <c r="C9" s="6" t="s">
        <v>4</v>
      </c>
      <c r="D9" s="7">
        <f t="shared" si="0"/>
        <v>20</v>
      </c>
      <c r="E9" s="19">
        <v>8</v>
      </c>
      <c r="F9" s="19"/>
      <c r="G9" s="19">
        <v>12</v>
      </c>
      <c r="H9" s="7"/>
      <c r="I9" s="45">
        <f t="shared" si="1"/>
        <v>1</v>
      </c>
      <c r="J9" s="70">
        <f t="shared" si="2"/>
        <v>1.5</v>
      </c>
    </row>
    <row r="10" spans="1:10">
      <c r="A10" s="17" t="s">
        <v>22</v>
      </c>
      <c r="B10" s="50">
        <v>3</v>
      </c>
      <c r="C10" s="6" t="s">
        <v>2</v>
      </c>
      <c r="D10" s="7">
        <f t="shared" si="0"/>
        <v>16</v>
      </c>
      <c r="E10" s="7">
        <v>16</v>
      </c>
      <c r="F10" s="7"/>
      <c r="G10" s="7"/>
      <c r="H10" s="7"/>
      <c r="I10" s="45">
        <f t="shared" si="1"/>
        <v>2</v>
      </c>
      <c r="J10" s="70">
        <f t="shared" si="2"/>
        <v>0</v>
      </c>
    </row>
    <row r="11" spans="1:10">
      <c r="A11" s="17" t="s">
        <v>38</v>
      </c>
      <c r="B11" s="50">
        <v>3</v>
      </c>
      <c r="C11" s="6" t="s">
        <v>4</v>
      </c>
      <c r="D11" s="7">
        <f t="shared" si="0"/>
        <v>16</v>
      </c>
      <c r="E11" s="7">
        <v>8</v>
      </c>
      <c r="F11" s="7"/>
      <c r="G11" s="7">
        <v>8</v>
      </c>
      <c r="H11" s="7"/>
      <c r="I11" s="45">
        <f t="shared" si="1"/>
        <v>1</v>
      </c>
      <c r="J11" s="70">
        <f t="shared" si="2"/>
        <v>1</v>
      </c>
    </row>
    <row r="12" spans="1:10">
      <c r="A12" s="17" t="s">
        <v>18</v>
      </c>
      <c r="B12" s="50">
        <v>2</v>
      </c>
      <c r="C12" s="6" t="s">
        <v>4</v>
      </c>
      <c r="D12" s="7">
        <f t="shared" si="0"/>
        <v>16</v>
      </c>
      <c r="E12" s="19">
        <v>8</v>
      </c>
      <c r="F12" s="19"/>
      <c r="G12" s="19">
        <v>8</v>
      </c>
      <c r="H12" s="7"/>
      <c r="I12" s="45">
        <f t="shared" si="1"/>
        <v>1</v>
      </c>
      <c r="J12" s="70">
        <f t="shared" si="2"/>
        <v>1</v>
      </c>
    </row>
    <row r="13" spans="1:10">
      <c r="A13" s="23" t="s">
        <v>64</v>
      </c>
      <c r="B13" s="5">
        <v>2</v>
      </c>
      <c r="C13" s="6" t="s">
        <v>4</v>
      </c>
      <c r="D13" s="7">
        <f t="shared" si="0"/>
        <v>20</v>
      </c>
      <c r="E13" s="8"/>
      <c r="F13" s="8"/>
      <c r="G13" s="8">
        <v>20</v>
      </c>
      <c r="H13" s="7"/>
      <c r="I13" s="45">
        <f t="shared" si="1"/>
        <v>0</v>
      </c>
      <c r="J13" s="70">
        <f t="shared" si="2"/>
        <v>2.5</v>
      </c>
    </row>
    <row r="14" spans="1:10" ht="12.75" customHeight="1">
      <c r="A14" s="71" t="s">
        <v>1</v>
      </c>
      <c r="B14" s="12">
        <f>SUM(B5:B13)</f>
        <v>30</v>
      </c>
      <c r="C14" s="13">
        <f>COUNTIF(C5:C13,"e")</f>
        <v>2</v>
      </c>
      <c r="D14" s="12">
        <f t="shared" ref="D14:J14" si="3">SUM(D5:D13)</f>
        <v>200</v>
      </c>
      <c r="E14" s="12">
        <f t="shared" si="3"/>
        <v>72</v>
      </c>
      <c r="F14" s="12">
        <f t="shared" si="3"/>
        <v>32</v>
      </c>
      <c r="G14" s="12">
        <f t="shared" si="3"/>
        <v>96</v>
      </c>
      <c r="H14" s="12">
        <f t="shared" si="3"/>
        <v>0</v>
      </c>
      <c r="I14" s="36">
        <f t="shared" si="3"/>
        <v>9</v>
      </c>
      <c r="J14" s="72">
        <f t="shared" si="3"/>
        <v>16</v>
      </c>
    </row>
    <row r="15" spans="1:10" ht="12.75" customHeight="1">
      <c r="A15" s="73" t="s">
        <v>80</v>
      </c>
      <c r="B15" s="14"/>
      <c r="C15" s="14"/>
      <c r="D15" s="14"/>
      <c r="E15" s="14"/>
      <c r="F15" s="14"/>
      <c r="G15" s="14"/>
      <c r="H15" s="14"/>
      <c r="I15" s="14"/>
      <c r="J15" s="28"/>
    </row>
    <row r="16" spans="1:10">
      <c r="A16" s="23" t="s">
        <v>65</v>
      </c>
      <c r="B16" s="16">
        <v>2</v>
      </c>
      <c r="C16" s="6" t="s">
        <v>4</v>
      </c>
      <c r="D16" s="7">
        <f>SUM(E16:H16)</f>
        <v>16</v>
      </c>
      <c r="E16" s="7"/>
      <c r="F16" s="7"/>
      <c r="G16" s="6">
        <v>16</v>
      </c>
      <c r="H16" s="7"/>
      <c r="I16" s="45">
        <f t="shared" ref="I16:I23" si="4">ROUNDUP(E16/8,1)</f>
        <v>0</v>
      </c>
      <c r="J16" s="70">
        <f t="shared" ref="J16:J23" si="5">ROUNDUP((F16+G16+H16)/8,1)</f>
        <v>2</v>
      </c>
    </row>
    <row r="17" spans="1:10">
      <c r="A17" s="49" t="s">
        <v>39</v>
      </c>
      <c r="B17" s="53">
        <v>2</v>
      </c>
      <c r="C17" s="6" t="s">
        <v>4</v>
      </c>
      <c r="D17" s="7">
        <f t="shared" ref="D17:D23" si="6">SUM(E17:H17)</f>
        <v>16</v>
      </c>
      <c r="E17" s="7">
        <v>16</v>
      </c>
      <c r="F17" s="7"/>
      <c r="G17" s="6"/>
      <c r="H17" s="7"/>
      <c r="I17" s="45">
        <f t="shared" si="4"/>
        <v>2</v>
      </c>
      <c r="J17" s="70">
        <f t="shared" si="5"/>
        <v>0</v>
      </c>
    </row>
    <row r="18" spans="1:10">
      <c r="A18" s="17" t="s">
        <v>25</v>
      </c>
      <c r="B18" s="50">
        <v>4</v>
      </c>
      <c r="C18" s="6" t="s">
        <v>4</v>
      </c>
      <c r="D18" s="7">
        <f t="shared" si="6"/>
        <v>28</v>
      </c>
      <c r="E18" s="19">
        <v>8</v>
      </c>
      <c r="F18" s="20">
        <v>8</v>
      </c>
      <c r="G18" s="20">
        <v>12</v>
      </c>
      <c r="H18" s="7"/>
      <c r="I18" s="45">
        <f t="shared" si="4"/>
        <v>1</v>
      </c>
      <c r="J18" s="70">
        <f t="shared" si="5"/>
        <v>2.5</v>
      </c>
    </row>
    <row r="19" spans="1:10">
      <c r="A19" s="49" t="s">
        <v>72</v>
      </c>
      <c r="B19" s="53">
        <v>6</v>
      </c>
      <c r="C19" s="6" t="s">
        <v>2</v>
      </c>
      <c r="D19" s="7">
        <f t="shared" si="6"/>
        <v>32</v>
      </c>
      <c r="E19" s="7">
        <v>8</v>
      </c>
      <c r="F19" s="7">
        <v>8</v>
      </c>
      <c r="G19" s="6">
        <v>16</v>
      </c>
      <c r="H19" s="7"/>
      <c r="I19" s="45">
        <f t="shared" si="4"/>
        <v>1</v>
      </c>
      <c r="J19" s="70">
        <f t="shared" si="5"/>
        <v>3</v>
      </c>
    </row>
    <row r="20" spans="1:10">
      <c r="A20" s="49" t="s">
        <v>21</v>
      </c>
      <c r="B20" s="53">
        <v>5</v>
      </c>
      <c r="C20" s="6" t="s">
        <v>4</v>
      </c>
      <c r="D20" s="7">
        <f t="shared" si="6"/>
        <v>32</v>
      </c>
      <c r="E20" s="7">
        <v>8</v>
      </c>
      <c r="F20" s="7">
        <v>8</v>
      </c>
      <c r="G20" s="6">
        <v>16</v>
      </c>
      <c r="H20" s="7"/>
      <c r="I20" s="45">
        <f t="shared" si="4"/>
        <v>1</v>
      </c>
      <c r="J20" s="70">
        <f t="shared" si="5"/>
        <v>3</v>
      </c>
    </row>
    <row r="21" spans="1:10">
      <c r="A21" s="17" t="s">
        <v>20</v>
      </c>
      <c r="B21" s="53">
        <v>5</v>
      </c>
      <c r="C21" s="6" t="s">
        <v>2</v>
      </c>
      <c r="D21" s="7">
        <f t="shared" si="6"/>
        <v>28</v>
      </c>
      <c r="E21" s="7">
        <v>8</v>
      </c>
      <c r="F21" s="7">
        <v>8</v>
      </c>
      <c r="G21" s="7">
        <v>12</v>
      </c>
      <c r="H21" s="7"/>
      <c r="I21" s="45">
        <f t="shared" si="4"/>
        <v>1</v>
      </c>
      <c r="J21" s="70">
        <f t="shared" si="5"/>
        <v>2.5</v>
      </c>
    </row>
    <row r="22" spans="1:10">
      <c r="A22" s="17" t="s">
        <v>45</v>
      </c>
      <c r="B22" s="50">
        <v>4</v>
      </c>
      <c r="C22" s="6" t="s">
        <v>4</v>
      </c>
      <c r="D22" s="7">
        <f t="shared" si="6"/>
        <v>28</v>
      </c>
      <c r="E22" s="7">
        <v>8</v>
      </c>
      <c r="F22" s="7">
        <v>8</v>
      </c>
      <c r="G22" s="6">
        <v>12</v>
      </c>
      <c r="H22" s="7"/>
      <c r="I22" s="45">
        <f t="shared" si="4"/>
        <v>1</v>
      </c>
      <c r="J22" s="70">
        <f t="shared" si="5"/>
        <v>2.5</v>
      </c>
    </row>
    <row r="23" spans="1:10">
      <c r="A23" s="17" t="s">
        <v>46</v>
      </c>
      <c r="B23" s="50">
        <v>2</v>
      </c>
      <c r="C23" s="6" t="s">
        <v>4</v>
      </c>
      <c r="D23" s="7">
        <f t="shared" si="6"/>
        <v>24</v>
      </c>
      <c r="E23" s="7">
        <v>24</v>
      </c>
      <c r="F23" s="7"/>
      <c r="G23" s="7"/>
      <c r="H23" s="7"/>
      <c r="I23" s="45">
        <f t="shared" si="4"/>
        <v>3</v>
      </c>
      <c r="J23" s="70">
        <f t="shared" si="5"/>
        <v>0</v>
      </c>
    </row>
    <row r="24" spans="1:10">
      <c r="A24" s="71" t="s">
        <v>1</v>
      </c>
      <c r="B24" s="12">
        <f>SUM(B16:B23)</f>
        <v>30</v>
      </c>
      <c r="C24" s="13">
        <f>COUNTIF(C16:C23,"e")</f>
        <v>2</v>
      </c>
      <c r="D24" s="12">
        <f t="shared" ref="D24:J24" si="7">SUM(D16:D23)</f>
        <v>204</v>
      </c>
      <c r="E24" s="12">
        <f t="shared" si="7"/>
        <v>80</v>
      </c>
      <c r="F24" s="12">
        <f t="shared" si="7"/>
        <v>40</v>
      </c>
      <c r="G24" s="12">
        <f t="shared" si="7"/>
        <v>84</v>
      </c>
      <c r="H24" s="12">
        <f t="shared" si="7"/>
        <v>0</v>
      </c>
      <c r="I24" s="36">
        <f t="shared" si="7"/>
        <v>10</v>
      </c>
      <c r="J24" s="72">
        <f t="shared" si="7"/>
        <v>15.5</v>
      </c>
    </row>
    <row r="25" spans="1:10" ht="12.75" customHeight="1">
      <c r="A25" s="73" t="s">
        <v>81</v>
      </c>
      <c r="B25" s="21"/>
      <c r="C25" s="21"/>
      <c r="D25" s="21"/>
      <c r="E25" s="21"/>
      <c r="F25" s="21"/>
      <c r="G25" s="21"/>
      <c r="H25" s="21"/>
      <c r="I25" s="21"/>
      <c r="J25" s="74"/>
    </row>
    <row r="26" spans="1:10">
      <c r="A26" s="23" t="s">
        <v>66</v>
      </c>
      <c r="B26" s="5">
        <v>2</v>
      </c>
      <c r="C26" s="6" t="s">
        <v>4</v>
      </c>
      <c r="D26" s="7">
        <f>SUM(E26:H26)</f>
        <v>16</v>
      </c>
      <c r="E26" s="7"/>
      <c r="F26" s="7"/>
      <c r="G26" s="6">
        <v>16</v>
      </c>
      <c r="H26" s="7"/>
      <c r="I26" s="45">
        <f t="shared" ref="I26:I34" si="8">ROUNDUP(E26/8,1)</f>
        <v>0</v>
      </c>
      <c r="J26" s="70">
        <f t="shared" ref="J26:J34" si="9">ROUNDUP((F26+G26+H26)/8,1)</f>
        <v>2</v>
      </c>
    </row>
    <row r="27" spans="1:10">
      <c r="A27" s="17" t="s">
        <v>28</v>
      </c>
      <c r="B27" s="50">
        <v>4</v>
      </c>
      <c r="C27" s="54" t="s">
        <v>2</v>
      </c>
      <c r="D27" s="7">
        <f t="shared" ref="D27:D34" si="10">SUM(E27:H27)</f>
        <v>24</v>
      </c>
      <c r="E27" s="7">
        <v>8</v>
      </c>
      <c r="F27" s="7"/>
      <c r="G27" s="6">
        <v>16</v>
      </c>
      <c r="H27" s="7"/>
      <c r="I27" s="45">
        <f t="shared" si="8"/>
        <v>1</v>
      </c>
      <c r="J27" s="70">
        <f t="shared" si="9"/>
        <v>2</v>
      </c>
    </row>
    <row r="28" spans="1:10">
      <c r="A28" s="49" t="s">
        <v>27</v>
      </c>
      <c r="B28" s="53">
        <v>3</v>
      </c>
      <c r="C28" s="54" t="s">
        <v>4</v>
      </c>
      <c r="D28" s="7">
        <f t="shared" si="10"/>
        <v>28</v>
      </c>
      <c r="E28" s="6">
        <v>8</v>
      </c>
      <c r="F28" s="6">
        <v>8</v>
      </c>
      <c r="G28" s="6">
        <v>12</v>
      </c>
      <c r="H28" s="7"/>
      <c r="I28" s="45">
        <f t="shared" si="8"/>
        <v>1</v>
      </c>
      <c r="J28" s="70">
        <f t="shared" si="9"/>
        <v>2.5</v>
      </c>
    </row>
    <row r="29" spans="1:10">
      <c r="A29" s="17" t="s">
        <v>68</v>
      </c>
      <c r="B29" s="50">
        <v>4</v>
      </c>
      <c r="C29" s="54" t="s">
        <v>2</v>
      </c>
      <c r="D29" s="7">
        <f t="shared" si="10"/>
        <v>28</v>
      </c>
      <c r="E29" s="7">
        <v>8</v>
      </c>
      <c r="F29" s="7">
        <v>8</v>
      </c>
      <c r="G29" s="7">
        <v>12</v>
      </c>
      <c r="H29" s="7"/>
      <c r="I29" s="45">
        <f t="shared" si="8"/>
        <v>1</v>
      </c>
      <c r="J29" s="70">
        <f t="shared" si="9"/>
        <v>2.5</v>
      </c>
    </row>
    <row r="30" spans="1:10">
      <c r="A30" s="17" t="s">
        <v>73</v>
      </c>
      <c r="B30" s="55">
        <v>4</v>
      </c>
      <c r="C30" s="56" t="s">
        <v>4</v>
      </c>
      <c r="D30" s="7">
        <f t="shared" si="10"/>
        <v>28</v>
      </c>
      <c r="E30" s="2">
        <v>8</v>
      </c>
      <c r="F30" s="2">
        <v>8</v>
      </c>
      <c r="G30" s="2">
        <v>12</v>
      </c>
      <c r="H30" s="1"/>
      <c r="I30" s="45">
        <f t="shared" si="8"/>
        <v>1</v>
      </c>
      <c r="J30" s="70">
        <f t="shared" si="9"/>
        <v>2.5</v>
      </c>
    </row>
    <row r="31" spans="1:10">
      <c r="A31" s="17" t="s">
        <v>47</v>
      </c>
      <c r="B31" s="50">
        <v>4</v>
      </c>
      <c r="C31" s="54" t="s">
        <v>4</v>
      </c>
      <c r="D31" s="7">
        <f t="shared" si="10"/>
        <v>24</v>
      </c>
      <c r="E31" s="6">
        <v>8</v>
      </c>
      <c r="F31" s="6"/>
      <c r="G31" s="6">
        <v>16</v>
      </c>
      <c r="H31" s="7"/>
      <c r="I31" s="45">
        <f t="shared" si="8"/>
        <v>1</v>
      </c>
      <c r="J31" s="70">
        <f t="shared" si="9"/>
        <v>2</v>
      </c>
    </row>
    <row r="32" spans="1:10">
      <c r="A32" s="17" t="s">
        <v>40</v>
      </c>
      <c r="B32" s="50">
        <v>3</v>
      </c>
      <c r="C32" s="54" t="s">
        <v>4</v>
      </c>
      <c r="D32" s="7">
        <f t="shared" si="10"/>
        <v>20</v>
      </c>
      <c r="E32" s="6">
        <v>8</v>
      </c>
      <c r="F32" s="6"/>
      <c r="G32" s="6">
        <v>12</v>
      </c>
      <c r="H32" s="7"/>
      <c r="I32" s="45">
        <f t="shared" si="8"/>
        <v>1</v>
      </c>
      <c r="J32" s="70">
        <f t="shared" si="9"/>
        <v>1.5</v>
      </c>
    </row>
    <row r="33" spans="1:10">
      <c r="A33" s="75" t="s">
        <v>30</v>
      </c>
      <c r="B33" s="55">
        <v>4</v>
      </c>
      <c r="C33" s="57" t="s">
        <v>2</v>
      </c>
      <c r="D33" s="2">
        <f t="shared" ref="D33" si="11">SUM(E33:G33)</f>
        <v>28</v>
      </c>
      <c r="E33" s="2">
        <v>8</v>
      </c>
      <c r="F33" s="2">
        <v>8</v>
      </c>
      <c r="G33" s="2">
        <v>12</v>
      </c>
      <c r="H33" s="1"/>
      <c r="I33" s="45">
        <f t="shared" si="8"/>
        <v>1</v>
      </c>
      <c r="J33" s="70">
        <f t="shared" si="9"/>
        <v>2.5</v>
      </c>
    </row>
    <row r="34" spans="1:10">
      <c r="A34" s="17" t="s">
        <v>48</v>
      </c>
      <c r="B34" s="50">
        <v>2</v>
      </c>
      <c r="C34" s="54" t="s">
        <v>4</v>
      </c>
      <c r="D34" s="7">
        <f t="shared" si="10"/>
        <v>8</v>
      </c>
      <c r="E34" s="7">
        <v>8</v>
      </c>
      <c r="F34" s="7"/>
      <c r="G34" s="7"/>
      <c r="H34" s="7"/>
      <c r="I34" s="45">
        <f t="shared" si="8"/>
        <v>1</v>
      </c>
      <c r="J34" s="70">
        <f t="shared" si="9"/>
        <v>0</v>
      </c>
    </row>
    <row r="35" spans="1:10" ht="13.5" customHeight="1">
      <c r="A35" s="71" t="s">
        <v>1</v>
      </c>
      <c r="B35" s="12">
        <f>SUM(B26:B34)</f>
        <v>30</v>
      </c>
      <c r="C35" s="13">
        <f>COUNTIF(C26:C34,"e")</f>
        <v>3</v>
      </c>
      <c r="D35" s="12">
        <f t="shared" ref="D35:J35" si="12">SUM(D26:D34)</f>
        <v>204</v>
      </c>
      <c r="E35" s="12">
        <f t="shared" si="12"/>
        <v>64</v>
      </c>
      <c r="F35" s="12">
        <f t="shared" si="12"/>
        <v>32</v>
      </c>
      <c r="G35" s="12">
        <f t="shared" si="12"/>
        <v>108</v>
      </c>
      <c r="H35" s="12">
        <f t="shared" si="12"/>
        <v>0</v>
      </c>
      <c r="I35" s="46">
        <f t="shared" si="12"/>
        <v>8</v>
      </c>
      <c r="J35" s="35">
        <f t="shared" si="12"/>
        <v>17.5</v>
      </c>
    </row>
    <row r="36" spans="1:10" ht="12" customHeight="1">
      <c r="A36" s="68" t="s">
        <v>82</v>
      </c>
      <c r="B36" s="10"/>
      <c r="C36" s="10"/>
      <c r="D36" s="10"/>
      <c r="E36" s="10"/>
      <c r="F36" s="10"/>
      <c r="G36" s="10"/>
      <c r="H36" s="10"/>
      <c r="I36" s="10"/>
      <c r="J36" s="69"/>
    </row>
    <row r="37" spans="1:10">
      <c r="A37" s="23" t="s">
        <v>71</v>
      </c>
      <c r="B37" s="5">
        <v>2</v>
      </c>
      <c r="C37" s="6" t="s">
        <v>2</v>
      </c>
      <c r="D37" s="7">
        <f>SUM(E37:H37)</f>
        <v>16</v>
      </c>
      <c r="E37" s="7"/>
      <c r="F37" s="7"/>
      <c r="G37" s="6">
        <v>16</v>
      </c>
      <c r="H37" s="7"/>
      <c r="I37" s="45">
        <f t="shared" ref="I37:I45" si="13">ROUNDUP(E37/8,1)</f>
        <v>0</v>
      </c>
      <c r="J37" s="70">
        <f t="shared" ref="J37:J45" si="14">ROUNDUP((F37+G37+H37)/8,1)</f>
        <v>2</v>
      </c>
    </row>
    <row r="38" spans="1:10">
      <c r="A38" s="52" t="s">
        <v>44</v>
      </c>
      <c r="B38" s="18">
        <v>2</v>
      </c>
      <c r="C38" s="6" t="s">
        <v>4</v>
      </c>
      <c r="D38" s="7">
        <f t="shared" ref="D38" si="15">SUM(E38:H38)</f>
        <v>16</v>
      </c>
      <c r="E38" s="19">
        <v>16</v>
      </c>
      <c r="F38" s="19"/>
      <c r="G38" s="19"/>
      <c r="H38" s="7"/>
      <c r="I38" s="45">
        <f t="shared" si="13"/>
        <v>2</v>
      </c>
      <c r="J38" s="70">
        <f t="shared" si="14"/>
        <v>0</v>
      </c>
    </row>
    <row r="39" spans="1:10">
      <c r="A39" s="17" t="s">
        <v>32</v>
      </c>
      <c r="B39" s="50">
        <v>2</v>
      </c>
      <c r="C39" s="54" t="s">
        <v>4</v>
      </c>
      <c r="D39" s="7">
        <f>SUM(E39:H39)</f>
        <v>20</v>
      </c>
      <c r="E39" s="7">
        <v>8</v>
      </c>
      <c r="F39" s="7"/>
      <c r="G39" s="7">
        <v>12</v>
      </c>
      <c r="H39" s="7"/>
      <c r="I39" s="45">
        <f t="shared" si="13"/>
        <v>1</v>
      </c>
      <c r="J39" s="70">
        <f t="shared" si="14"/>
        <v>1.5</v>
      </c>
    </row>
    <row r="40" spans="1:10">
      <c r="A40" s="49" t="s">
        <v>67</v>
      </c>
      <c r="B40" s="50">
        <v>4</v>
      </c>
      <c r="C40" s="54" t="s">
        <v>4</v>
      </c>
      <c r="D40" s="7">
        <f t="shared" ref="D40:D45" si="16">SUM(E40:H40)</f>
        <v>28</v>
      </c>
      <c r="E40" s="7">
        <v>8</v>
      </c>
      <c r="F40" s="7">
        <v>8</v>
      </c>
      <c r="G40" s="7">
        <v>12</v>
      </c>
      <c r="H40" s="7"/>
      <c r="I40" s="45">
        <f t="shared" si="13"/>
        <v>1</v>
      </c>
      <c r="J40" s="70">
        <f t="shared" si="14"/>
        <v>2.5</v>
      </c>
    </row>
    <row r="41" spans="1:10" ht="16.5" customHeight="1">
      <c r="A41" s="17" t="s">
        <v>49</v>
      </c>
      <c r="B41" s="50">
        <v>4</v>
      </c>
      <c r="C41" s="54" t="s">
        <v>2</v>
      </c>
      <c r="D41" s="7">
        <f t="shared" si="16"/>
        <v>28</v>
      </c>
      <c r="E41" s="7">
        <v>8</v>
      </c>
      <c r="F41" s="7">
        <v>8</v>
      </c>
      <c r="G41" s="6">
        <v>12</v>
      </c>
      <c r="H41" s="7"/>
      <c r="I41" s="45">
        <f t="shared" si="13"/>
        <v>1</v>
      </c>
      <c r="J41" s="70">
        <f t="shared" si="14"/>
        <v>2.5</v>
      </c>
    </row>
    <row r="42" spans="1:10">
      <c r="A42" s="17" t="s">
        <v>41</v>
      </c>
      <c r="B42" s="50">
        <v>4</v>
      </c>
      <c r="C42" s="54" t="s">
        <v>4</v>
      </c>
      <c r="D42" s="7">
        <f t="shared" si="16"/>
        <v>28</v>
      </c>
      <c r="E42" s="7">
        <v>8</v>
      </c>
      <c r="F42" s="7">
        <v>8</v>
      </c>
      <c r="G42" s="7">
        <v>12</v>
      </c>
      <c r="H42" s="7"/>
      <c r="I42" s="45">
        <f t="shared" si="13"/>
        <v>1</v>
      </c>
      <c r="J42" s="70">
        <f t="shared" si="14"/>
        <v>2.5</v>
      </c>
    </row>
    <row r="43" spans="1:10" ht="22.5" customHeight="1">
      <c r="A43" s="17" t="s">
        <v>50</v>
      </c>
      <c r="B43" s="55">
        <v>4</v>
      </c>
      <c r="C43" s="57" t="s">
        <v>2</v>
      </c>
      <c r="D43" s="7">
        <f t="shared" si="16"/>
        <v>28</v>
      </c>
      <c r="E43" s="2">
        <v>8</v>
      </c>
      <c r="F43" s="2">
        <v>8</v>
      </c>
      <c r="G43" s="2">
        <v>12</v>
      </c>
      <c r="H43" s="1"/>
      <c r="I43" s="45">
        <f t="shared" si="13"/>
        <v>1</v>
      </c>
      <c r="J43" s="70">
        <f t="shared" si="14"/>
        <v>2.5</v>
      </c>
    </row>
    <row r="44" spans="1:10" ht="24" customHeight="1">
      <c r="A44" s="17" t="s">
        <v>51</v>
      </c>
      <c r="B44" s="50">
        <v>4</v>
      </c>
      <c r="C44" s="54" t="s">
        <v>4</v>
      </c>
      <c r="D44" s="7">
        <f t="shared" si="16"/>
        <v>28</v>
      </c>
      <c r="E44" s="7">
        <v>8</v>
      </c>
      <c r="F44" s="7">
        <v>8</v>
      </c>
      <c r="G44" s="7">
        <v>12</v>
      </c>
      <c r="H44" s="7"/>
      <c r="I44" s="45">
        <f t="shared" si="13"/>
        <v>1</v>
      </c>
      <c r="J44" s="70">
        <f t="shared" si="14"/>
        <v>2.5</v>
      </c>
    </row>
    <row r="45" spans="1:10">
      <c r="A45" s="87" t="s">
        <v>37</v>
      </c>
      <c r="B45" s="88">
        <v>4</v>
      </c>
      <c r="C45" s="89" t="s">
        <v>4</v>
      </c>
      <c r="D45" s="90">
        <f t="shared" si="16"/>
        <v>28</v>
      </c>
      <c r="E45" s="90">
        <v>8</v>
      </c>
      <c r="F45" s="90">
        <v>8</v>
      </c>
      <c r="G45" s="48">
        <v>12</v>
      </c>
      <c r="H45" s="90"/>
      <c r="I45" s="91">
        <f t="shared" si="13"/>
        <v>1</v>
      </c>
      <c r="J45" s="92">
        <f t="shared" si="14"/>
        <v>2.5</v>
      </c>
    </row>
    <row r="46" spans="1:10" ht="12.75" customHeight="1">
      <c r="A46" s="40" t="s">
        <v>1</v>
      </c>
      <c r="B46" s="85">
        <f>SUM(B37:B45)</f>
        <v>30</v>
      </c>
      <c r="C46" s="93">
        <f>COUNTIF(C37:C45,"e")</f>
        <v>3</v>
      </c>
      <c r="D46" s="85">
        <f t="shared" ref="D46:J46" si="17">SUM(D37:D45)</f>
        <v>220</v>
      </c>
      <c r="E46" s="85">
        <f t="shared" si="17"/>
        <v>72</v>
      </c>
      <c r="F46" s="85">
        <f t="shared" si="17"/>
        <v>48</v>
      </c>
      <c r="G46" s="85">
        <f t="shared" si="17"/>
        <v>100</v>
      </c>
      <c r="H46" s="85">
        <f t="shared" si="17"/>
        <v>0</v>
      </c>
      <c r="I46" s="35">
        <f t="shared" si="17"/>
        <v>9</v>
      </c>
      <c r="J46" s="35">
        <f t="shared" si="17"/>
        <v>18.5</v>
      </c>
    </row>
    <row r="47" spans="1:10">
      <c r="A47" s="77" t="s">
        <v>83</v>
      </c>
      <c r="B47" s="24"/>
      <c r="C47" s="24"/>
      <c r="D47" s="24"/>
      <c r="E47" s="24"/>
      <c r="F47" s="24"/>
      <c r="G47" s="24"/>
      <c r="H47" s="24"/>
      <c r="I47" s="24"/>
      <c r="J47" s="78"/>
    </row>
    <row r="48" spans="1:10">
      <c r="A48" s="49" t="s">
        <v>36</v>
      </c>
      <c r="B48" s="55">
        <v>4</v>
      </c>
      <c r="C48" s="56" t="s">
        <v>2</v>
      </c>
      <c r="D48" s="2">
        <f>SUM(E48:G48)</f>
        <v>28</v>
      </c>
      <c r="E48" s="2">
        <v>8</v>
      </c>
      <c r="F48" s="2">
        <v>8</v>
      </c>
      <c r="G48" s="2">
        <v>12</v>
      </c>
      <c r="H48" s="1"/>
      <c r="I48" s="45">
        <f t="shared" ref="I48:I55" si="18">ROUNDUP(E48/8,1)</f>
        <v>1</v>
      </c>
      <c r="J48" s="70">
        <f t="shared" ref="J48:J55" si="19">ROUNDUP((F48+G48+H48)/8,1)</f>
        <v>2.5</v>
      </c>
    </row>
    <row r="49" spans="1:10" ht="25.5">
      <c r="A49" s="17" t="s">
        <v>69</v>
      </c>
      <c r="B49" s="55">
        <v>4</v>
      </c>
      <c r="C49" s="56" t="s">
        <v>4</v>
      </c>
      <c r="D49" s="9">
        <f t="shared" ref="D49:D54" si="20">SUM(E49:G49)</f>
        <v>28</v>
      </c>
      <c r="E49" s="9">
        <v>8</v>
      </c>
      <c r="F49" s="9">
        <v>8</v>
      </c>
      <c r="G49" s="9">
        <v>12</v>
      </c>
      <c r="H49" s="1"/>
      <c r="I49" s="45">
        <f t="shared" si="18"/>
        <v>1</v>
      </c>
      <c r="J49" s="70">
        <f t="shared" si="19"/>
        <v>2.5</v>
      </c>
    </row>
    <row r="50" spans="1:10">
      <c r="A50" s="17" t="s">
        <v>33</v>
      </c>
      <c r="B50" s="55">
        <v>3</v>
      </c>
      <c r="C50" s="57" t="s">
        <v>4</v>
      </c>
      <c r="D50" s="7">
        <f t="shared" ref="D50" si="21">SUM(E50:H50)</f>
        <v>28</v>
      </c>
      <c r="E50" s="2">
        <v>8</v>
      </c>
      <c r="F50" s="2">
        <v>8</v>
      </c>
      <c r="G50" s="2">
        <v>12</v>
      </c>
      <c r="H50" s="1"/>
      <c r="I50" s="45">
        <f t="shared" si="18"/>
        <v>1</v>
      </c>
      <c r="J50" s="70">
        <f t="shared" si="19"/>
        <v>2.5</v>
      </c>
    </row>
    <row r="51" spans="1:10">
      <c r="A51" s="17" t="s">
        <v>34</v>
      </c>
      <c r="B51" s="55">
        <v>3</v>
      </c>
      <c r="C51" s="56" t="s">
        <v>4</v>
      </c>
      <c r="D51" s="2">
        <f t="shared" si="20"/>
        <v>16</v>
      </c>
      <c r="E51" s="2">
        <v>16</v>
      </c>
      <c r="F51" s="2"/>
      <c r="G51" s="2"/>
      <c r="H51" s="1"/>
      <c r="I51" s="45">
        <f t="shared" si="18"/>
        <v>2</v>
      </c>
      <c r="J51" s="70">
        <f t="shared" si="19"/>
        <v>0</v>
      </c>
    </row>
    <row r="52" spans="1:10" ht="25.5">
      <c r="A52" s="49" t="s">
        <v>52</v>
      </c>
      <c r="B52" s="55">
        <v>4</v>
      </c>
      <c r="C52" s="57" t="s">
        <v>4</v>
      </c>
      <c r="D52" s="2">
        <f t="shared" si="20"/>
        <v>28</v>
      </c>
      <c r="E52" s="2">
        <v>8</v>
      </c>
      <c r="F52" s="2">
        <v>8</v>
      </c>
      <c r="G52" s="2">
        <v>12</v>
      </c>
      <c r="H52" s="1"/>
      <c r="I52" s="45">
        <f t="shared" si="18"/>
        <v>1</v>
      </c>
      <c r="J52" s="70">
        <f t="shared" si="19"/>
        <v>2.5</v>
      </c>
    </row>
    <row r="53" spans="1:10">
      <c r="A53" s="17" t="s">
        <v>35</v>
      </c>
      <c r="B53" s="50">
        <v>4</v>
      </c>
      <c r="C53" s="54" t="s">
        <v>4</v>
      </c>
      <c r="D53" s="2">
        <f t="shared" si="20"/>
        <v>28</v>
      </c>
      <c r="E53" s="7">
        <v>8</v>
      </c>
      <c r="F53" s="7">
        <v>8</v>
      </c>
      <c r="G53" s="7">
        <v>12</v>
      </c>
      <c r="H53" s="7"/>
      <c r="I53" s="45">
        <f t="shared" si="18"/>
        <v>1</v>
      </c>
      <c r="J53" s="70">
        <f t="shared" si="19"/>
        <v>2.5</v>
      </c>
    </row>
    <row r="54" spans="1:10">
      <c r="A54" s="17" t="s">
        <v>31</v>
      </c>
      <c r="B54" s="50">
        <v>4</v>
      </c>
      <c r="C54" s="54" t="s">
        <v>2</v>
      </c>
      <c r="D54" s="9">
        <f t="shared" si="20"/>
        <v>28</v>
      </c>
      <c r="E54" s="7">
        <v>8</v>
      </c>
      <c r="F54" s="7">
        <v>8</v>
      </c>
      <c r="G54" s="7">
        <v>12</v>
      </c>
      <c r="H54" s="25"/>
      <c r="I54" s="45">
        <f t="shared" si="18"/>
        <v>1</v>
      </c>
      <c r="J54" s="70">
        <f t="shared" si="19"/>
        <v>2.5</v>
      </c>
    </row>
    <row r="55" spans="1:10">
      <c r="A55" s="17" t="s">
        <v>53</v>
      </c>
      <c r="B55" s="50">
        <v>4</v>
      </c>
      <c r="C55" s="54" t="s">
        <v>4</v>
      </c>
      <c r="D55" s="39">
        <f>SUM(E55:H55)</f>
        <v>28</v>
      </c>
      <c r="E55" s="7">
        <v>8</v>
      </c>
      <c r="F55" s="7">
        <v>8</v>
      </c>
      <c r="G55" s="7">
        <v>12</v>
      </c>
      <c r="H55" s="7"/>
      <c r="I55" s="45">
        <f t="shared" si="18"/>
        <v>1</v>
      </c>
      <c r="J55" s="70">
        <f t="shared" si="19"/>
        <v>2.5</v>
      </c>
    </row>
    <row r="56" spans="1:10">
      <c r="A56" s="40" t="s">
        <v>1</v>
      </c>
      <c r="B56" s="26">
        <f>SUM(B48:B55)</f>
        <v>30</v>
      </c>
      <c r="C56" s="13">
        <f>COUNTIF(C48:C55,"e")</f>
        <v>2</v>
      </c>
      <c r="D56" s="27">
        <f t="shared" ref="D56:J56" si="22">SUM(D48:D55)</f>
        <v>212</v>
      </c>
      <c r="E56" s="27">
        <f t="shared" si="22"/>
        <v>72</v>
      </c>
      <c r="F56" s="27">
        <f t="shared" si="22"/>
        <v>56</v>
      </c>
      <c r="G56" s="27">
        <f t="shared" si="22"/>
        <v>84</v>
      </c>
      <c r="H56" s="27">
        <f t="shared" si="22"/>
        <v>0</v>
      </c>
      <c r="I56" s="47">
        <f t="shared" si="22"/>
        <v>9</v>
      </c>
      <c r="J56" s="79">
        <f t="shared" si="22"/>
        <v>17.5</v>
      </c>
    </row>
    <row r="57" spans="1:10">
      <c r="A57" s="68" t="s">
        <v>84</v>
      </c>
      <c r="B57" s="14"/>
      <c r="C57" s="14"/>
      <c r="D57" s="14"/>
      <c r="E57" s="14"/>
      <c r="F57" s="14"/>
      <c r="G57" s="14"/>
      <c r="H57" s="14"/>
      <c r="I57" s="14"/>
      <c r="J57" s="28"/>
    </row>
    <row r="58" spans="1:10">
      <c r="A58" s="17" t="s">
        <v>54</v>
      </c>
      <c r="B58" s="55">
        <v>3</v>
      </c>
      <c r="C58" s="56" t="s">
        <v>4</v>
      </c>
      <c r="D58" s="9">
        <f t="shared" ref="D58:D67" si="23">SUM(E58:G58)</f>
        <v>28</v>
      </c>
      <c r="E58" s="9">
        <v>8</v>
      </c>
      <c r="F58" s="9">
        <v>8</v>
      </c>
      <c r="G58" s="7">
        <v>12</v>
      </c>
      <c r="H58" s="29"/>
      <c r="I58" s="45">
        <f t="shared" ref="I58:I67" si="24">ROUNDUP(E58/8,1)</f>
        <v>1</v>
      </c>
      <c r="J58" s="70">
        <f t="shared" ref="J58:J67" si="25">ROUNDUP((F58+G58+H58)/8,1)</f>
        <v>2.5</v>
      </c>
    </row>
    <row r="59" spans="1:10" ht="25.5">
      <c r="A59" s="17" t="s">
        <v>55</v>
      </c>
      <c r="B59" s="55">
        <v>3</v>
      </c>
      <c r="C59" s="57" t="s">
        <v>4</v>
      </c>
      <c r="D59" s="9">
        <f t="shared" si="23"/>
        <v>28</v>
      </c>
      <c r="E59" s="9">
        <v>8</v>
      </c>
      <c r="F59" s="9">
        <v>8</v>
      </c>
      <c r="G59" s="7">
        <v>12</v>
      </c>
      <c r="H59" s="1"/>
      <c r="I59" s="45">
        <f t="shared" si="24"/>
        <v>1</v>
      </c>
      <c r="J59" s="70">
        <f t="shared" si="25"/>
        <v>2.5</v>
      </c>
    </row>
    <row r="60" spans="1:10">
      <c r="A60" s="17" t="s">
        <v>56</v>
      </c>
      <c r="B60" s="55">
        <v>3</v>
      </c>
      <c r="C60" s="57" t="s">
        <v>4</v>
      </c>
      <c r="D60" s="9">
        <f t="shared" si="23"/>
        <v>28</v>
      </c>
      <c r="E60" s="9">
        <v>8</v>
      </c>
      <c r="F60" s="9">
        <v>8</v>
      </c>
      <c r="G60" s="7">
        <v>12</v>
      </c>
      <c r="H60" s="1"/>
      <c r="I60" s="45">
        <f t="shared" si="24"/>
        <v>1</v>
      </c>
      <c r="J60" s="70">
        <f t="shared" si="25"/>
        <v>2.5</v>
      </c>
    </row>
    <row r="61" spans="1:10" ht="25.5">
      <c r="A61" s="17" t="s">
        <v>57</v>
      </c>
      <c r="B61" s="50">
        <v>3</v>
      </c>
      <c r="C61" s="54" t="s">
        <v>2</v>
      </c>
      <c r="D61" s="9">
        <f t="shared" si="23"/>
        <v>28</v>
      </c>
      <c r="E61" s="7">
        <v>8</v>
      </c>
      <c r="F61" s="7">
        <v>8</v>
      </c>
      <c r="G61" s="7">
        <v>12</v>
      </c>
      <c r="H61" s="7"/>
      <c r="I61" s="45">
        <f t="shared" si="24"/>
        <v>1</v>
      </c>
      <c r="J61" s="70">
        <f t="shared" si="25"/>
        <v>2.5</v>
      </c>
    </row>
    <row r="62" spans="1:10" ht="25.5">
      <c r="A62" s="17" t="s">
        <v>74</v>
      </c>
      <c r="B62" s="55">
        <v>3</v>
      </c>
      <c r="C62" s="57" t="s">
        <v>4</v>
      </c>
      <c r="D62" s="9">
        <f t="shared" si="23"/>
        <v>28</v>
      </c>
      <c r="E62" s="9">
        <v>8</v>
      </c>
      <c r="F62" s="9">
        <v>8</v>
      </c>
      <c r="G62" s="7">
        <v>12</v>
      </c>
      <c r="H62" s="1"/>
      <c r="I62" s="45">
        <f t="shared" si="24"/>
        <v>1</v>
      </c>
      <c r="J62" s="70">
        <f t="shared" si="25"/>
        <v>2.5</v>
      </c>
    </row>
    <row r="63" spans="1:10">
      <c r="A63" s="49" t="s">
        <v>75</v>
      </c>
      <c r="B63" s="55">
        <v>3</v>
      </c>
      <c r="C63" s="57" t="s">
        <v>4</v>
      </c>
      <c r="D63" s="9">
        <f t="shared" si="23"/>
        <v>28</v>
      </c>
      <c r="E63" s="9">
        <v>8</v>
      </c>
      <c r="F63" s="9">
        <v>8</v>
      </c>
      <c r="G63" s="7">
        <v>12</v>
      </c>
      <c r="H63" s="1"/>
      <c r="I63" s="45">
        <f t="shared" si="24"/>
        <v>1</v>
      </c>
      <c r="J63" s="70">
        <f t="shared" si="25"/>
        <v>2.5</v>
      </c>
    </row>
    <row r="64" spans="1:10">
      <c r="A64" s="49" t="s">
        <v>19</v>
      </c>
      <c r="B64" s="55">
        <v>3</v>
      </c>
      <c r="C64" s="57" t="s">
        <v>4</v>
      </c>
      <c r="D64" s="9">
        <f t="shared" si="23"/>
        <v>28</v>
      </c>
      <c r="E64" s="9">
        <v>8</v>
      </c>
      <c r="F64" s="9">
        <v>8</v>
      </c>
      <c r="G64" s="7">
        <v>12</v>
      </c>
      <c r="H64" s="1"/>
      <c r="I64" s="45">
        <f t="shared" si="24"/>
        <v>1</v>
      </c>
      <c r="J64" s="70">
        <f t="shared" si="25"/>
        <v>2.5</v>
      </c>
    </row>
    <row r="65" spans="1:10">
      <c r="A65" s="49" t="s">
        <v>76</v>
      </c>
      <c r="B65" s="55">
        <v>2</v>
      </c>
      <c r="C65" s="56" t="s">
        <v>4</v>
      </c>
      <c r="D65" s="9">
        <f t="shared" si="23"/>
        <v>16</v>
      </c>
      <c r="E65" s="9">
        <v>8</v>
      </c>
      <c r="F65" s="9"/>
      <c r="G65" s="58">
        <v>8</v>
      </c>
      <c r="H65" s="1"/>
      <c r="I65" s="45">
        <f t="shared" si="24"/>
        <v>1</v>
      </c>
      <c r="J65" s="70"/>
    </row>
    <row r="66" spans="1:10">
      <c r="A66" s="49" t="s">
        <v>7</v>
      </c>
      <c r="B66" s="55">
        <v>6</v>
      </c>
      <c r="C66" s="56" t="s">
        <v>2</v>
      </c>
      <c r="D66" s="9">
        <f t="shared" si="23"/>
        <v>0</v>
      </c>
      <c r="E66" s="4"/>
      <c r="F66" s="4"/>
      <c r="G66" s="22"/>
      <c r="H66" s="4"/>
      <c r="I66" s="45"/>
      <c r="J66" s="70"/>
    </row>
    <row r="67" spans="1:10" ht="25.5">
      <c r="A67" s="49" t="s">
        <v>6</v>
      </c>
      <c r="B67" s="55">
        <v>1</v>
      </c>
      <c r="C67" s="56" t="s">
        <v>4</v>
      </c>
      <c r="D67" s="9">
        <f t="shared" si="23"/>
        <v>8</v>
      </c>
      <c r="E67" s="9"/>
      <c r="F67" s="9"/>
      <c r="G67" s="9">
        <v>8</v>
      </c>
      <c r="H67" s="4"/>
      <c r="I67" s="45">
        <f t="shared" si="24"/>
        <v>0</v>
      </c>
      <c r="J67" s="70">
        <f t="shared" si="25"/>
        <v>1</v>
      </c>
    </row>
    <row r="68" spans="1:10">
      <c r="A68" s="40" t="s">
        <v>1</v>
      </c>
      <c r="B68" s="26">
        <f>SUM(B58:B67)</f>
        <v>30</v>
      </c>
      <c r="C68" s="13">
        <f>COUNTIF(C58:C67,"e")</f>
        <v>2</v>
      </c>
      <c r="D68" s="27">
        <f t="shared" ref="D68:J68" si="26">SUM(D58:D67)</f>
        <v>220</v>
      </c>
      <c r="E68" s="27">
        <f t="shared" si="26"/>
        <v>64</v>
      </c>
      <c r="F68" s="27">
        <f t="shared" si="26"/>
        <v>56</v>
      </c>
      <c r="G68" s="27">
        <f t="shared" si="26"/>
        <v>100</v>
      </c>
      <c r="H68" s="27">
        <f t="shared" si="26"/>
        <v>0</v>
      </c>
      <c r="I68" s="47">
        <f t="shared" si="26"/>
        <v>8</v>
      </c>
      <c r="J68" s="79">
        <f t="shared" si="26"/>
        <v>18.5</v>
      </c>
    </row>
    <row r="69" spans="1:10">
      <c r="A69" s="80" t="s">
        <v>85</v>
      </c>
      <c r="B69" s="30"/>
      <c r="C69" s="30"/>
      <c r="D69" s="30"/>
      <c r="E69" s="30"/>
      <c r="F69" s="30"/>
      <c r="G69" s="30"/>
      <c r="H69" s="30"/>
      <c r="I69" s="30"/>
      <c r="J69" s="81"/>
    </row>
    <row r="70" spans="1:10">
      <c r="A70" s="17" t="s">
        <v>58</v>
      </c>
      <c r="B70" s="55">
        <v>3</v>
      </c>
      <c r="C70" s="57" t="s">
        <v>4</v>
      </c>
      <c r="D70" s="9">
        <f>SUM(E70:G70)</f>
        <v>28</v>
      </c>
      <c r="E70" s="9">
        <v>8</v>
      </c>
      <c r="F70" s="9">
        <v>8</v>
      </c>
      <c r="G70" s="7">
        <v>12</v>
      </c>
      <c r="H70" s="2"/>
      <c r="I70" s="45">
        <f t="shared" ref="I70:I76" si="27">ROUNDUP(E70/8,1)</f>
        <v>1</v>
      </c>
      <c r="J70" s="70">
        <f t="shared" ref="J70:J76" si="28">ROUNDUP((F70+G70+H70)/8,1)</f>
        <v>2.5</v>
      </c>
    </row>
    <row r="71" spans="1:10">
      <c r="A71" s="17" t="s">
        <v>29</v>
      </c>
      <c r="B71" s="55">
        <v>3</v>
      </c>
      <c r="C71" s="57" t="s">
        <v>4</v>
      </c>
      <c r="D71" s="9">
        <f t="shared" ref="D71:D77" si="29">SUM(E71:G71)</f>
        <v>20</v>
      </c>
      <c r="E71" s="9">
        <v>8</v>
      </c>
      <c r="F71" s="9"/>
      <c r="G71" s="7">
        <v>12</v>
      </c>
      <c r="H71" s="2"/>
      <c r="I71" s="45">
        <f t="shared" si="27"/>
        <v>1</v>
      </c>
      <c r="J71" s="70">
        <f t="shared" si="28"/>
        <v>1.5</v>
      </c>
    </row>
    <row r="72" spans="1:10" ht="38.25">
      <c r="A72" s="17" t="s">
        <v>62</v>
      </c>
      <c r="B72" s="55">
        <v>4</v>
      </c>
      <c r="C72" s="57" t="s">
        <v>2</v>
      </c>
      <c r="D72" s="9">
        <f>SUM(E72:H72)</f>
        <v>28</v>
      </c>
      <c r="E72" s="9">
        <v>8</v>
      </c>
      <c r="F72" s="9">
        <v>8</v>
      </c>
      <c r="G72" s="7">
        <v>12</v>
      </c>
      <c r="H72" s="3"/>
      <c r="I72" s="45">
        <f t="shared" si="27"/>
        <v>1</v>
      </c>
      <c r="J72" s="70">
        <f t="shared" si="28"/>
        <v>2.5</v>
      </c>
    </row>
    <row r="73" spans="1:10" ht="25.5">
      <c r="A73" s="17" t="s">
        <v>63</v>
      </c>
      <c r="B73" s="55">
        <v>3</v>
      </c>
      <c r="C73" s="57" t="s">
        <v>4</v>
      </c>
      <c r="D73" s="9">
        <f t="shared" si="29"/>
        <v>28</v>
      </c>
      <c r="E73" s="9">
        <v>8</v>
      </c>
      <c r="F73" s="9">
        <v>8</v>
      </c>
      <c r="G73" s="7">
        <v>12</v>
      </c>
      <c r="H73" s="2"/>
      <c r="I73" s="45">
        <f t="shared" si="27"/>
        <v>1</v>
      </c>
      <c r="J73" s="70">
        <f t="shared" si="28"/>
        <v>2.5</v>
      </c>
    </row>
    <row r="74" spans="1:10">
      <c r="A74" s="17" t="s">
        <v>70</v>
      </c>
      <c r="B74" s="55">
        <v>3</v>
      </c>
      <c r="C74" s="57" t="s">
        <v>4</v>
      </c>
      <c r="D74" s="9">
        <f t="shared" si="29"/>
        <v>28</v>
      </c>
      <c r="E74" s="9">
        <v>8</v>
      </c>
      <c r="F74" s="9">
        <v>8</v>
      </c>
      <c r="G74" s="7">
        <v>12</v>
      </c>
      <c r="H74" s="9"/>
      <c r="I74" s="45">
        <f t="shared" si="27"/>
        <v>1</v>
      </c>
      <c r="J74" s="70">
        <f t="shared" si="28"/>
        <v>2.5</v>
      </c>
    </row>
    <row r="75" spans="1:10" ht="25.5">
      <c r="A75" s="17" t="s">
        <v>59</v>
      </c>
      <c r="B75" s="55">
        <v>3</v>
      </c>
      <c r="C75" s="57" t="s">
        <v>4</v>
      </c>
      <c r="D75" s="9">
        <f t="shared" si="29"/>
        <v>28</v>
      </c>
      <c r="E75" s="9">
        <v>8</v>
      </c>
      <c r="F75" s="9">
        <v>8</v>
      </c>
      <c r="G75" s="7">
        <v>12</v>
      </c>
      <c r="H75" s="2"/>
      <c r="I75" s="45">
        <f t="shared" si="27"/>
        <v>1</v>
      </c>
      <c r="J75" s="70">
        <f t="shared" si="28"/>
        <v>2.5</v>
      </c>
    </row>
    <row r="76" spans="1:10">
      <c r="A76" s="49" t="s">
        <v>5</v>
      </c>
      <c r="B76" s="55">
        <v>3</v>
      </c>
      <c r="C76" s="56" t="s">
        <v>4</v>
      </c>
      <c r="D76" s="9">
        <f t="shared" si="29"/>
        <v>20</v>
      </c>
      <c r="E76" s="9"/>
      <c r="F76" s="9"/>
      <c r="G76" s="9">
        <v>20</v>
      </c>
      <c r="H76" s="4"/>
      <c r="I76" s="45">
        <f t="shared" si="27"/>
        <v>0</v>
      </c>
      <c r="J76" s="70">
        <f t="shared" si="28"/>
        <v>2.5</v>
      </c>
    </row>
    <row r="77" spans="1:10">
      <c r="A77" s="52" t="s">
        <v>3</v>
      </c>
      <c r="B77" s="59">
        <v>8</v>
      </c>
      <c r="C77" s="60" t="s">
        <v>2</v>
      </c>
      <c r="D77" s="9">
        <f t="shared" si="29"/>
        <v>0</v>
      </c>
      <c r="E77" s="31"/>
      <c r="F77" s="31"/>
      <c r="G77" s="31"/>
      <c r="H77" s="31"/>
      <c r="I77" s="45"/>
      <c r="J77" s="70"/>
    </row>
    <row r="78" spans="1:10">
      <c r="A78" s="40" t="s">
        <v>1</v>
      </c>
      <c r="B78" s="33">
        <f>SUM(B70:B77)</f>
        <v>30</v>
      </c>
      <c r="C78" s="13">
        <f>COUNTIF(C70:C77,"e")</f>
        <v>2</v>
      </c>
      <c r="D78" s="12">
        <f t="shared" ref="D78:J78" si="30">SUM(D70:D77)</f>
        <v>180</v>
      </c>
      <c r="E78" s="12">
        <f t="shared" si="30"/>
        <v>48</v>
      </c>
      <c r="F78" s="12">
        <f t="shared" si="30"/>
        <v>40</v>
      </c>
      <c r="G78" s="12">
        <f t="shared" si="30"/>
        <v>92</v>
      </c>
      <c r="H78" s="12">
        <f t="shared" si="30"/>
        <v>0</v>
      </c>
      <c r="I78" s="36">
        <f t="shared" si="30"/>
        <v>6</v>
      </c>
      <c r="J78" s="76">
        <f t="shared" si="30"/>
        <v>16.5</v>
      </c>
    </row>
    <row r="79" spans="1:10">
      <c r="A79" s="82" t="s">
        <v>17</v>
      </c>
      <c r="B79" s="83">
        <f t="shared" ref="B79:H79" si="31">B56+B68+B78+B46+B35+B24+B14</f>
        <v>210</v>
      </c>
      <c r="C79" s="83">
        <f t="shared" si="31"/>
        <v>16</v>
      </c>
      <c r="D79" s="83">
        <f t="shared" si="31"/>
        <v>1440</v>
      </c>
      <c r="E79" s="83">
        <f t="shared" si="31"/>
        <v>472</v>
      </c>
      <c r="F79" s="83">
        <f t="shared" si="31"/>
        <v>304</v>
      </c>
      <c r="G79" s="83">
        <f t="shared" si="31"/>
        <v>664</v>
      </c>
      <c r="H79" s="83">
        <f t="shared" si="31"/>
        <v>0</v>
      </c>
      <c r="I79" s="86"/>
      <c r="J79" s="94"/>
    </row>
    <row r="80" spans="1:10">
      <c r="A80" s="65" t="s">
        <v>0</v>
      </c>
      <c r="B80" s="34"/>
      <c r="C80" s="32"/>
      <c r="D80" s="32"/>
      <c r="E80" s="84">
        <f>E79/D79</f>
        <v>0.32777777777777778</v>
      </c>
      <c r="F80" s="84">
        <f>F79/D79</f>
        <v>0.21111111111111111</v>
      </c>
      <c r="G80" s="84">
        <f>G79/D79</f>
        <v>0.46111111111111114</v>
      </c>
      <c r="H80" s="86"/>
      <c r="I80" s="86"/>
      <c r="J80" s="86"/>
    </row>
    <row r="81" spans="1:10">
      <c r="A81" s="42" t="s">
        <v>61</v>
      </c>
      <c r="B81" s="34"/>
      <c r="C81" s="32"/>
      <c r="D81" s="32"/>
      <c r="E81" s="43"/>
      <c r="F81" s="43"/>
      <c r="G81" s="43"/>
      <c r="H81" s="44"/>
      <c r="I81" s="37"/>
      <c r="J81" s="37"/>
    </row>
    <row r="82" spans="1:10">
      <c r="A82" s="41" t="s">
        <v>60</v>
      </c>
      <c r="B82" s="15"/>
      <c r="C82" s="38"/>
      <c r="D82" s="38"/>
      <c r="E82" s="38"/>
      <c r="F82" s="38"/>
      <c r="G82" s="38"/>
      <c r="H82" s="38"/>
      <c r="I82" s="38"/>
      <c r="J82" s="38"/>
    </row>
  </sheetData>
  <mergeCells count="2">
    <mergeCell ref="A1:J1"/>
    <mergeCell ref="A2:J2"/>
  </mergeCells>
  <conditionalFormatting sqref="D48:D49 D51:D55">
    <cfRule type="expression" dxfId="2" priority="3">
      <formula>#REF!&lt;&gt;$G48</formula>
    </cfRule>
  </conditionalFormatting>
  <conditionalFormatting sqref="D70:D77 D58:D67">
    <cfRule type="expression" dxfId="1" priority="2">
      <formula>#REF!&lt;&gt;$G58</formula>
    </cfRule>
  </conditionalFormatting>
  <conditionalFormatting sqref="D33">
    <cfRule type="expression" dxfId="0" priority="1">
      <formula>#REF!&lt;&gt;$G33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Praca</dc:creator>
  <cp:lastModifiedBy>Danuta Sawa</cp:lastModifiedBy>
  <cp:lastPrinted>2025-12-09T07:59:13Z</cp:lastPrinted>
  <dcterms:created xsi:type="dcterms:W3CDTF">2025-11-27T18:15:07Z</dcterms:created>
  <dcterms:modified xsi:type="dcterms:W3CDTF">2025-12-09T07:59:16Z</dcterms:modified>
</cp:coreProperties>
</file>