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 Sawa\Desktop\Senat grudziń 2025\inżynieria w bezpieczeńśtwie i obronności\"/>
    </mc:Choice>
  </mc:AlternateContent>
  <xr:revisionPtr revIDLastSave="0" documentId="13_ncr:1_{C4EFC971-BFD3-4718-9726-5A17D7C8D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BO" sheetId="1" r:id="rId1"/>
  </sheets>
  <definedNames>
    <definedName name="_xlnm._FilterDatabase" localSheetId="0" hidden="1">IBO!$A$1:$AT$84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D65" i="1" l="1"/>
  <c r="D64" i="1"/>
  <c r="D69" i="1" l="1"/>
  <c r="D11" i="1" l="1"/>
  <c r="J11" i="1"/>
  <c r="I11" i="1"/>
  <c r="J14" i="1" l="1"/>
  <c r="D57" i="1"/>
  <c r="J36" i="1" l="1"/>
  <c r="I36" i="1"/>
  <c r="D36" i="1"/>
  <c r="J52" i="1"/>
  <c r="I52" i="1"/>
  <c r="D52" i="1"/>
  <c r="D66" i="1" l="1"/>
  <c r="J66" i="1"/>
  <c r="I66" i="1"/>
  <c r="E48" i="1" l="1"/>
  <c r="F48" i="1"/>
  <c r="G48" i="1"/>
  <c r="H48" i="1"/>
  <c r="E58" i="1"/>
  <c r="F58" i="1"/>
  <c r="G58" i="1"/>
  <c r="H58" i="1"/>
  <c r="E70" i="1"/>
  <c r="F70" i="1"/>
  <c r="G70" i="1"/>
  <c r="H70" i="1"/>
  <c r="E80" i="1"/>
  <c r="F80" i="1"/>
  <c r="G80" i="1"/>
  <c r="H80" i="1"/>
  <c r="C16" i="1"/>
  <c r="E16" i="1"/>
  <c r="F16" i="1"/>
  <c r="G16" i="1"/>
  <c r="H16" i="1"/>
  <c r="C27" i="1"/>
  <c r="E27" i="1"/>
  <c r="F27" i="1"/>
  <c r="G27" i="1"/>
  <c r="H27" i="1"/>
  <c r="C38" i="1"/>
  <c r="E38" i="1"/>
  <c r="F38" i="1"/>
  <c r="G38" i="1"/>
  <c r="H38" i="1"/>
  <c r="B48" i="1" l="1"/>
  <c r="C48" i="1"/>
  <c r="B27" i="1" l="1"/>
  <c r="D74" i="1" l="1"/>
  <c r="D73" i="1" l="1"/>
  <c r="D75" i="1"/>
  <c r="D76" i="1"/>
  <c r="D77" i="1"/>
  <c r="D78" i="1"/>
  <c r="D79" i="1"/>
  <c r="D72" i="1"/>
  <c r="D61" i="1"/>
  <c r="D62" i="1"/>
  <c r="D63" i="1"/>
  <c r="D68" i="1"/>
  <c r="D51" i="1"/>
  <c r="D53" i="1"/>
  <c r="D54" i="1"/>
  <c r="D55" i="1"/>
  <c r="D56" i="1"/>
  <c r="D50" i="1"/>
  <c r="D42" i="1"/>
  <c r="D43" i="1"/>
  <c r="D44" i="1"/>
  <c r="D45" i="1"/>
  <c r="D46" i="1"/>
  <c r="D47" i="1"/>
  <c r="D40" i="1"/>
  <c r="D41" i="1"/>
  <c r="D30" i="1"/>
  <c r="D31" i="1"/>
  <c r="D32" i="1"/>
  <c r="D33" i="1"/>
  <c r="D34" i="1"/>
  <c r="D35" i="1"/>
  <c r="D37" i="1"/>
  <c r="D29" i="1"/>
  <c r="D19" i="1"/>
  <c r="D20" i="1"/>
  <c r="D21" i="1"/>
  <c r="D22" i="1"/>
  <c r="D23" i="1"/>
  <c r="D24" i="1"/>
  <c r="D25" i="1"/>
  <c r="D26" i="1"/>
  <c r="D18" i="1"/>
  <c r="D6" i="1"/>
  <c r="D7" i="1"/>
  <c r="D8" i="1"/>
  <c r="D9" i="1"/>
  <c r="D10" i="1"/>
  <c r="D12" i="1"/>
  <c r="D13" i="1"/>
  <c r="D14" i="1"/>
  <c r="D15" i="1"/>
  <c r="D16" i="1" l="1"/>
  <c r="D27" i="1"/>
  <c r="D38" i="1"/>
  <c r="D48" i="1"/>
  <c r="J77" i="1"/>
  <c r="B58" i="1"/>
  <c r="J65" i="1" l="1"/>
  <c r="I65" i="1"/>
  <c r="I14" i="1" l="1"/>
  <c r="I77" i="1" l="1"/>
  <c r="I75" i="1"/>
  <c r="J75" i="1"/>
  <c r="B70" i="1"/>
  <c r="J45" i="1"/>
  <c r="I45" i="1"/>
  <c r="I62" i="1"/>
  <c r="J62" i="1"/>
  <c r="I51" i="1"/>
  <c r="J51" i="1"/>
  <c r="I46" i="1"/>
  <c r="J46" i="1"/>
  <c r="I57" i="1"/>
  <c r="J57" i="1"/>
  <c r="I63" i="1"/>
  <c r="J63" i="1"/>
  <c r="I42" i="1"/>
  <c r="J42" i="1"/>
  <c r="I7" i="1"/>
  <c r="J7" i="1"/>
  <c r="J34" i="1"/>
  <c r="I34" i="1"/>
  <c r="I5" i="1" l="1"/>
  <c r="J5" i="1"/>
  <c r="I6" i="1"/>
  <c r="J6" i="1"/>
  <c r="I8" i="1"/>
  <c r="J8" i="1"/>
  <c r="I9" i="1"/>
  <c r="J9" i="1"/>
  <c r="I10" i="1"/>
  <c r="J10" i="1"/>
  <c r="I12" i="1"/>
  <c r="J12" i="1"/>
  <c r="I13" i="1"/>
  <c r="J13" i="1"/>
  <c r="I15" i="1"/>
  <c r="J15" i="1"/>
  <c r="B16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9" i="1"/>
  <c r="J29" i="1"/>
  <c r="I30" i="1"/>
  <c r="J30" i="1"/>
  <c r="I31" i="1"/>
  <c r="J31" i="1"/>
  <c r="I32" i="1"/>
  <c r="J32" i="1"/>
  <c r="I43" i="1"/>
  <c r="J43" i="1"/>
  <c r="I35" i="1"/>
  <c r="J35" i="1"/>
  <c r="I55" i="1"/>
  <c r="J55" i="1"/>
  <c r="I37" i="1"/>
  <c r="B38" i="1"/>
  <c r="I40" i="1"/>
  <c r="J40" i="1"/>
  <c r="I41" i="1"/>
  <c r="J41" i="1"/>
  <c r="I44" i="1"/>
  <c r="J44" i="1"/>
  <c r="I56" i="1"/>
  <c r="J56" i="1"/>
  <c r="I47" i="1"/>
  <c r="J47" i="1"/>
  <c r="I50" i="1"/>
  <c r="J50" i="1"/>
  <c r="I33" i="1"/>
  <c r="J33" i="1"/>
  <c r="I53" i="1"/>
  <c r="J53" i="1"/>
  <c r="I54" i="1"/>
  <c r="J54" i="1"/>
  <c r="C58" i="1"/>
  <c r="D60" i="1"/>
  <c r="I60" i="1"/>
  <c r="J60" i="1"/>
  <c r="I61" i="1"/>
  <c r="J61" i="1"/>
  <c r="I64" i="1"/>
  <c r="J64" i="1"/>
  <c r="I69" i="1"/>
  <c r="J69" i="1"/>
  <c r="C70" i="1"/>
  <c r="I72" i="1"/>
  <c r="J72" i="1"/>
  <c r="I73" i="1"/>
  <c r="J73" i="1"/>
  <c r="I74" i="1"/>
  <c r="J74" i="1"/>
  <c r="I76" i="1"/>
  <c r="J76" i="1"/>
  <c r="I78" i="1"/>
  <c r="J78" i="1"/>
  <c r="I79" i="1"/>
  <c r="J79" i="1"/>
  <c r="B80" i="1"/>
  <c r="C80" i="1"/>
  <c r="J70" i="1" l="1"/>
  <c r="J58" i="1"/>
  <c r="J80" i="1"/>
  <c r="I38" i="1"/>
  <c r="J27" i="1"/>
  <c r="I70" i="1"/>
  <c r="I58" i="1"/>
  <c r="I27" i="1"/>
  <c r="J16" i="1"/>
  <c r="I48" i="1"/>
  <c r="I80" i="1"/>
  <c r="J48" i="1"/>
  <c r="J38" i="1"/>
  <c r="I16" i="1"/>
  <c r="E81" i="1"/>
  <c r="H81" i="1"/>
  <c r="F81" i="1"/>
  <c r="B81" i="1"/>
  <c r="G81" i="1"/>
  <c r="C81" i="1"/>
  <c r="D70" i="1"/>
  <c r="D58" i="1"/>
  <c r="D80" i="1"/>
  <c r="D81" i="1" l="1"/>
  <c r="G82" i="1" l="1"/>
  <c r="F82" i="1"/>
  <c r="H82" i="1"/>
  <c r="E82" i="1"/>
</calcChain>
</file>

<file path=xl/sharedStrings.xml><?xml version="1.0" encoding="utf-8"?>
<sst xmlns="http://schemas.openxmlformats.org/spreadsheetml/2006/main" count="156" uniqueCount="89">
  <si>
    <t>Udział procentowy w całości godzin</t>
  </si>
  <si>
    <t xml:space="preserve">Σ   </t>
  </si>
  <si>
    <t>e</t>
  </si>
  <si>
    <t>Projekt inżynierski i egzamin dyplomowy</t>
  </si>
  <si>
    <t>z</t>
  </si>
  <si>
    <t>Seminarium dyplomowe 2</t>
  </si>
  <si>
    <t>SEMESTR VII</t>
  </si>
  <si>
    <t>Seminarium dyplomowe 1, w tym 2 godz. przysposobienia bibliotecznego</t>
  </si>
  <si>
    <t>Praktyka zawodowa - 4 tygodnie</t>
  </si>
  <si>
    <t>SEMESTR VI</t>
  </si>
  <si>
    <t>SEMESTR V</t>
  </si>
  <si>
    <t>Ćwiczeń tygodniowo</t>
  </si>
  <si>
    <t>Wykładów tygodniowo</t>
  </si>
  <si>
    <t>Ćw. ter.</t>
  </si>
  <si>
    <t>Ćw. lab.</t>
  </si>
  <si>
    <t>Ćw. aud.</t>
  </si>
  <si>
    <t>Wykłady</t>
  </si>
  <si>
    <t>Godziny ogółem</t>
  </si>
  <si>
    <t>Forma zal.</t>
  </si>
  <si>
    <t>ECTS</t>
  </si>
  <si>
    <t>Przedmiot</t>
  </si>
  <si>
    <t>SEMESTR IV</t>
  </si>
  <si>
    <t>SEMESTR III</t>
  </si>
  <si>
    <t>SEMESTR II</t>
  </si>
  <si>
    <t xml:space="preserve">Metodologia studiów  </t>
  </si>
  <si>
    <t xml:space="preserve">SEMESTR I </t>
  </si>
  <si>
    <t>WYDZIAŁ INŻYNIERII PRODUKCJI</t>
  </si>
  <si>
    <t xml:space="preserve">Ogółem godzin </t>
  </si>
  <si>
    <t>BHP z ergonomią i ochrona własności intelektualnej</t>
  </si>
  <si>
    <t>Bezpieczeństwo przemysłowe</t>
  </si>
  <si>
    <t>Elektrotechnika i elektronika</t>
  </si>
  <si>
    <t>Matematyka</t>
  </si>
  <si>
    <t>Podstawy bezpieczeństwa narodowego</t>
  </si>
  <si>
    <t>Podstawy zarządzania kryzysowego</t>
  </si>
  <si>
    <t>Grafika inżynierska</t>
  </si>
  <si>
    <t>Chemia i materiały niebezpieczne</t>
  </si>
  <si>
    <t>Mechanika płynów</t>
  </si>
  <si>
    <t>Systemy bezpieczeństwa technicznego</t>
  </si>
  <si>
    <t>Technologie addytywne</t>
  </si>
  <si>
    <t>Podstawy bezpieczeństwa żywnościowego</t>
  </si>
  <si>
    <t>Toksykologia żywności</t>
  </si>
  <si>
    <t>Ochrona ludności i ewakuacja</t>
  </si>
  <si>
    <t>Bezpieczeństwo infrastruktury krytycznej</t>
  </si>
  <si>
    <t>Organizacja i dowodzenie w sytuacjach kryzysowych</t>
  </si>
  <si>
    <t>Inżynieria środowiska i bezpieczeństwo ekologiczne</t>
  </si>
  <si>
    <t>Inżynieria eksploatacji maszyn i urządzeń</t>
  </si>
  <si>
    <t>Systemy GIS w bezpieczeństwie</t>
  </si>
  <si>
    <t>Elementy ratownictwa medycznego</t>
  </si>
  <si>
    <t>Podstawy ochrony przeciwpożarowej</t>
  </si>
  <si>
    <t>Środki ochrony indywidualnej i zbiorowej</t>
  </si>
  <si>
    <t>Bezpieczeństwo systemów bezzałogowych</t>
  </si>
  <si>
    <t>Podstawy fizyki technicznej</t>
  </si>
  <si>
    <t>Wychowanie fizyczne 2 z elementami samoobrony</t>
  </si>
  <si>
    <t>Służby mundurowe w RP*/Sojusze międzynarodowe*</t>
  </si>
  <si>
    <t>Psychologia tłumu**/Psychologia zachowań zbiorowych**</t>
  </si>
  <si>
    <t>Inżynieria materiałowa*/Nowoczesne materiały inżynierskie*</t>
  </si>
  <si>
    <t>Komunikacja społeczna**/Social media**</t>
  </si>
  <si>
    <t>Mechanika techniczna*/Podstawy konstrukcji maszyn*</t>
  </si>
  <si>
    <t>Konflikty międzynarodowe**</t>
  </si>
  <si>
    <t>Bezpieczeństwo energetyczne*/Zapotrzebowanie energetyczne kraju*</t>
  </si>
  <si>
    <t>Bezpieczeństwo gospodarki paliwowej*/Logistyka przewozu materiałów niebezpiecznych*</t>
  </si>
  <si>
    <t>Infrastruktura zakładów przemysłowych*/Bezpieczeństwo energetyczne zakładów przemysłowych*</t>
  </si>
  <si>
    <t>Zagrożenia w produkcji żywności*/Monitoring i kontrola skażeń żywności*</t>
  </si>
  <si>
    <t>Bezpieczeństwo informatyczne*/Ochrona danych i oprogramowania*</t>
  </si>
  <si>
    <t>Bezpieczeństwo transportu wewnętrznego*/Zagrożenia w transporcie wewnętrznym*</t>
  </si>
  <si>
    <t>Inżynieria jakości*/Systemy jakości w bezpieczeństwie*</t>
  </si>
  <si>
    <t>Chłodnictwo i gospodarka magazynowa*/Utrwalanie i przechowywanie żywności*</t>
  </si>
  <si>
    <t>Bezpieczeństwo mikrobiologiczne*/Skażenia biologiczne*</t>
  </si>
  <si>
    <t>Bezpieczeństwo transportu ponadnormatywnego*/Bezpieczeństwo transportu zbiorowego*</t>
  </si>
  <si>
    <t>**Przedmiot humanistyczny</t>
  </si>
  <si>
    <r>
      <t xml:space="preserve">* </t>
    </r>
    <r>
      <rPr>
        <sz val="10"/>
        <rFont val="Calibri"/>
        <family val="2"/>
        <charset val="238"/>
        <scheme val="minor"/>
      </rPr>
      <t>przedmiot do wyboru</t>
    </r>
  </si>
  <si>
    <t>Procesy cieplne w systemach bezpieczeństwa technicznego*/Bezpieczeństwo eksploatacji urządzeń cieplnych i ciśnieniowych*</t>
  </si>
  <si>
    <t>Zagospodarowanie odpadów przemysłowych*/Zagospodarowanie odpadów przetwórstwa rolno-spożywczego*</t>
  </si>
  <si>
    <t>Język obcy 1</t>
  </si>
  <si>
    <t>Język obcy 2</t>
  </si>
  <si>
    <t>Język obcy 3</t>
  </si>
  <si>
    <t>Wychowanie fizyczne 1 z elementami samoobrony</t>
  </si>
  <si>
    <t>Mechatronika*/Robotyka*</t>
  </si>
  <si>
    <t xml:space="preserve">Podstawy termodynamiki i bezpieczeństwa cieplnego </t>
  </si>
  <si>
    <t>Zaopatrzenie w wodę i technologie uzdatniania wody*/Gospodarka wodno-ściekowa*</t>
  </si>
  <si>
    <t>Technologie informacyjne</t>
  </si>
  <si>
    <t>Zarządzanie ryzykiem</t>
  </si>
  <si>
    <t>Bezpieczeństwo opakowań żywności*/Biodegradable packaging*/Inżynieria opakowań*</t>
  </si>
  <si>
    <t>Systemy bezzałogowych statków powietrznych</t>
  </si>
  <si>
    <t>Konstrukcje broni palnej i technika strzelecka</t>
  </si>
  <si>
    <t>Przeciwdziałanie marnotrawieniu żywności</t>
  </si>
  <si>
    <t xml:space="preserve">Systemy kontroli procesów produkcyjnych </t>
  </si>
  <si>
    <t>Weryfikacja informacji*/Ochrona przed dezinformacją*</t>
  </si>
  <si>
    <t>Kierunek inżynieria w bezpieczeństwie i obronności, studia stacjonarne pierwszego 
stopnia.  Plan studiów zgodny z uchwałą nr 8/2025-2026 Senatu UP w Lublinie z dnia 5 grudnia 2025 r. Obowiązuje od naboru 2026/2027 zał. nr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</si>
</sst>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&quot; zł&quot;_-;\-* #,##0.00&quot; zł&quot;_-;_-* \-??&quot; zł&quot;_-;_-@_-"/>
    <numFmt numFmtId="166" formatCode="0.0%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2" fillId="0" borderId="0"/>
    <xf numFmtId="164" fontId="2" fillId="0" borderId="0"/>
  </cellStyleXfs>
  <cellXfs count="83">
    <xf numFmtId="0" fontId="0" fillId="0" borderId="0" xfId="0"/>
    <xf numFmtId="1" fontId="4" fillId="0" borderId="9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6" xfId="1" applyFont="1" applyFill="1" applyBorder="1" applyAlignment="1">
      <alignment horizontal="left" vertical="center" wrapText="1"/>
    </xf>
    <xf numFmtId="1" fontId="4" fillId="0" borderId="3" xfId="1" applyNumberFormat="1" applyFont="1" applyFill="1" applyBorder="1" applyAlignment="1">
      <alignment horizontal="left" vertical="center" wrapText="1"/>
    </xf>
    <xf numFmtId="1" fontId="4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5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vertical="center" wrapText="1"/>
    </xf>
    <xf numFmtId="1" fontId="3" fillId="0" borderId="12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4" fillId="0" borderId="13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16" xfId="1" applyFont="1" applyFill="1" applyBorder="1" applyAlignment="1">
      <alignment vertical="center" wrapText="1"/>
    </xf>
    <xf numFmtId="1" fontId="3" fillId="0" borderId="13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" fontId="3" fillId="0" borderId="6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" fontId="4" fillId="0" borderId="0" xfId="1" applyNumberFormat="1" applyFont="1" applyFill="1" applyAlignment="1">
      <alignment horizontal="center" vertical="center" wrapText="1"/>
    </xf>
    <xf numFmtId="1" fontId="4" fillId="0" borderId="0" xfId="1" applyNumberFormat="1" applyFont="1" applyFill="1" applyAlignment="1">
      <alignment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1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>
      <alignment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vertical="center" wrapText="1"/>
    </xf>
    <xf numFmtId="1" fontId="3" fillId="0" borderId="18" xfId="1" applyNumberFormat="1" applyFont="1" applyFill="1" applyBorder="1" applyAlignment="1">
      <alignment horizontal="center" vertical="center" wrapText="1"/>
    </xf>
    <xf numFmtId="1" fontId="4" fillId="0" borderId="18" xfId="1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vertical="center" wrapText="1"/>
    </xf>
    <xf numFmtId="0" fontId="4" fillId="0" borderId="20" xfId="1" applyFont="1" applyFill="1" applyBorder="1" applyAlignment="1">
      <alignment vertical="center" wrapText="1"/>
    </xf>
    <xf numFmtId="1" fontId="4" fillId="0" borderId="21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1" fontId="3" fillId="0" borderId="21" xfId="1" applyNumberFormat="1" applyFont="1" applyFill="1" applyBorder="1" applyAlignment="1">
      <alignment horizontal="center" vertical="center" wrapText="1"/>
    </xf>
    <xf numFmtId="1" fontId="4" fillId="0" borderId="22" xfId="1" applyNumberFormat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165" fontId="4" fillId="0" borderId="3" xfId="3" applyFont="1" applyFill="1" applyBorder="1" applyAlignment="1">
      <alignment horizontal="center" vertical="center" textRotation="90" wrapText="1"/>
    </xf>
    <xf numFmtId="49" fontId="4" fillId="0" borderId="3" xfId="3" applyNumberFormat="1" applyFont="1" applyFill="1" applyBorder="1" applyAlignment="1">
      <alignment horizontal="center" vertical="center" textRotation="90" wrapText="1"/>
    </xf>
    <xf numFmtId="1" fontId="4" fillId="0" borderId="24" xfId="1" applyNumberFormat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right" vertical="center" wrapText="1"/>
    </xf>
    <xf numFmtId="0" fontId="4" fillId="0" borderId="27" xfId="1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4" fillId="0" borderId="28" xfId="1" applyFont="1" applyFill="1" applyBorder="1" applyAlignment="1">
      <alignment vertical="center" wrapText="1"/>
    </xf>
    <xf numFmtId="0" fontId="4" fillId="0" borderId="29" xfId="1" applyFont="1" applyFill="1" applyBorder="1" applyAlignment="1">
      <alignment vertical="center" wrapText="1"/>
    </xf>
    <xf numFmtId="1" fontId="4" fillId="0" borderId="30" xfId="1" applyNumberFormat="1" applyFont="1" applyFill="1" applyBorder="1" applyAlignment="1">
      <alignment horizontal="center" vertical="center" wrapText="1"/>
    </xf>
    <xf numFmtId="1" fontId="4" fillId="0" borderId="31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3 2" xfId="2" xr:uid="{00000000-0005-0000-0000-000002000000}"/>
    <cellStyle name="Walutowy 2" xfId="3" xr:uid="{00000000-0005-0000-0000-000003000000}"/>
    <cellStyle name="Walutowy 2 2" xfId="4" xr:uid="{00000000-0005-0000-0000-000004000000}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86"/>
  <sheetViews>
    <sheetView tabSelected="1" zoomScale="90" zoomScaleNormal="90" workbookViewId="0">
      <selection activeCell="A2" sqref="A2:J2"/>
    </sheetView>
  </sheetViews>
  <sheetFormatPr defaultColWidth="10.625" defaultRowHeight="12.75"/>
  <cols>
    <col min="1" max="1" width="48.875" style="46" customWidth="1"/>
    <col min="2" max="2" width="4.125" style="46" bestFit="1" customWidth="1"/>
    <col min="3" max="3" width="2.875" style="46" bestFit="1" customWidth="1"/>
    <col min="4" max="4" width="4.125" style="46" bestFit="1" customWidth="1"/>
    <col min="5" max="6" width="3.625" style="46" bestFit="1" customWidth="1"/>
    <col min="7" max="7" width="4.125" style="46" bestFit="1" customWidth="1"/>
    <col min="8" max="8" width="3.625" style="46" bestFit="1" customWidth="1"/>
    <col min="9" max="9" width="4.5" style="46" customWidth="1"/>
    <col min="10" max="10" width="4.125" style="46" customWidth="1"/>
    <col min="11" max="11" width="3.625" style="46" customWidth="1"/>
    <col min="12" max="16384" width="10.625" style="46"/>
  </cols>
  <sheetData>
    <row r="1" spans="1:46" ht="15" customHeight="1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81"/>
    </row>
    <row r="2" spans="1:46" ht="49.5" customHeight="1">
      <c r="A2" s="82" t="s">
        <v>88</v>
      </c>
      <c r="B2" s="82"/>
      <c r="C2" s="82"/>
      <c r="D2" s="82"/>
      <c r="E2" s="82"/>
      <c r="F2" s="82"/>
      <c r="G2" s="82"/>
      <c r="H2" s="82"/>
      <c r="I2" s="82"/>
      <c r="J2" s="82"/>
    </row>
    <row r="3" spans="1:46" ht="78.599999999999994" customHeight="1">
      <c r="A3" s="69" t="s">
        <v>20</v>
      </c>
      <c r="B3" s="3" t="s">
        <v>19</v>
      </c>
      <c r="C3" s="70" t="s">
        <v>18</v>
      </c>
      <c r="D3" s="70" t="s">
        <v>17</v>
      </c>
      <c r="E3" s="70" t="s">
        <v>16</v>
      </c>
      <c r="F3" s="71" t="s">
        <v>15</v>
      </c>
      <c r="G3" s="71" t="s">
        <v>14</v>
      </c>
      <c r="H3" s="70" t="s">
        <v>13</v>
      </c>
      <c r="I3" s="70" t="s">
        <v>12</v>
      </c>
      <c r="J3" s="70" t="s">
        <v>11</v>
      </c>
    </row>
    <row r="4" spans="1:46" s="10" customFormat="1" ht="17.45" customHeight="1">
      <c r="A4" s="73" t="s">
        <v>25</v>
      </c>
      <c r="B4" s="9"/>
      <c r="C4" s="9"/>
      <c r="D4" s="9"/>
      <c r="E4" s="9"/>
      <c r="F4" s="9"/>
      <c r="G4" s="9"/>
      <c r="H4" s="9"/>
      <c r="I4" s="9"/>
      <c r="J4" s="5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46" s="47" customFormat="1">
      <c r="A5" s="48" t="s">
        <v>35</v>
      </c>
      <c r="B5" s="19">
        <v>4</v>
      </c>
      <c r="C5" s="11" t="s">
        <v>4</v>
      </c>
      <c r="D5" s="12">
        <v>45</v>
      </c>
      <c r="E5" s="20">
        <v>15</v>
      </c>
      <c r="F5" s="20">
        <v>10</v>
      </c>
      <c r="G5" s="20">
        <v>20</v>
      </c>
      <c r="H5" s="12"/>
      <c r="I5" s="12">
        <f t="shared" ref="I5:I15" si="0">ROUNDUP(E5/15,0)</f>
        <v>1</v>
      </c>
      <c r="J5" s="60">
        <f t="shared" ref="J5:J15" si="1">ROUNDUP((F5+G5+H5)/15,0)</f>
        <v>2</v>
      </c>
    </row>
    <row r="6" spans="1:46" s="47" customFormat="1">
      <c r="A6" s="48" t="s">
        <v>51</v>
      </c>
      <c r="B6" s="19">
        <v>4</v>
      </c>
      <c r="C6" s="11" t="s">
        <v>4</v>
      </c>
      <c r="D6" s="12">
        <f t="shared" ref="D6:D15" si="2">SUM(E6:H6)</f>
        <v>45</v>
      </c>
      <c r="E6" s="20">
        <v>15</v>
      </c>
      <c r="F6" s="20">
        <v>10</v>
      </c>
      <c r="G6" s="20">
        <v>20</v>
      </c>
      <c r="H6" s="12"/>
      <c r="I6" s="12">
        <f t="shared" si="0"/>
        <v>1</v>
      </c>
      <c r="J6" s="60">
        <f t="shared" si="1"/>
        <v>2</v>
      </c>
    </row>
    <row r="7" spans="1:46" s="47" customFormat="1">
      <c r="A7" s="48" t="s">
        <v>80</v>
      </c>
      <c r="B7" s="19">
        <v>4</v>
      </c>
      <c r="C7" s="11" t="s">
        <v>4</v>
      </c>
      <c r="D7" s="12">
        <f t="shared" si="2"/>
        <v>45</v>
      </c>
      <c r="E7" s="20">
        <v>15</v>
      </c>
      <c r="F7" s="21">
        <v>10</v>
      </c>
      <c r="G7" s="21">
        <v>20</v>
      </c>
      <c r="H7" s="12"/>
      <c r="I7" s="12">
        <f t="shared" ref="I7" si="3">ROUNDUP(E7/15,0)</f>
        <v>1</v>
      </c>
      <c r="J7" s="60">
        <f t="shared" ref="J7" si="4">ROUNDUP((F7+G7+H7)/15,0)</f>
        <v>2</v>
      </c>
    </row>
    <row r="8" spans="1:46" s="47" customFormat="1">
      <c r="A8" s="2" t="s">
        <v>33</v>
      </c>
      <c r="B8" s="49">
        <v>5</v>
      </c>
      <c r="C8" s="11" t="s">
        <v>2</v>
      </c>
      <c r="D8" s="12">
        <f t="shared" si="2"/>
        <v>45</v>
      </c>
      <c r="E8" s="11">
        <v>30</v>
      </c>
      <c r="F8" s="50">
        <v>5</v>
      </c>
      <c r="G8" s="50">
        <v>10</v>
      </c>
      <c r="H8" s="12"/>
      <c r="I8" s="12">
        <f t="shared" si="0"/>
        <v>2</v>
      </c>
      <c r="J8" s="60">
        <f t="shared" si="1"/>
        <v>1</v>
      </c>
    </row>
    <row r="9" spans="1:46" s="47" customFormat="1">
      <c r="A9" s="2" t="s">
        <v>53</v>
      </c>
      <c r="B9" s="19">
        <v>3</v>
      </c>
      <c r="C9" s="11" t="s">
        <v>4</v>
      </c>
      <c r="D9" s="12">
        <f t="shared" si="2"/>
        <v>30</v>
      </c>
      <c r="E9" s="20">
        <v>15</v>
      </c>
      <c r="F9" s="20">
        <v>5</v>
      </c>
      <c r="G9" s="20">
        <v>10</v>
      </c>
      <c r="H9" s="12"/>
      <c r="I9" s="12">
        <f t="shared" si="0"/>
        <v>1</v>
      </c>
      <c r="J9" s="60">
        <f t="shared" si="1"/>
        <v>1</v>
      </c>
    </row>
    <row r="10" spans="1:46" s="47" customFormat="1">
      <c r="A10" s="2" t="s">
        <v>32</v>
      </c>
      <c r="B10" s="19">
        <v>3</v>
      </c>
      <c r="C10" s="11" t="s">
        <v>2</v>
      </c>
      <c r="D10" s="12">
        <f t="shared" si="2"/>
        <v>30</v>
      </c>
      <c r="E10" s="12">
        <v>30</v>
      </c>
      <c r="F10" s="12"/>
      <c r="G10" s="12"/>
      <c r="H10" s="12"/>
      <c r="I10" s="12">
        <f t="shared" si="0"/>
        <v>2</v>
      </c>
      <c r="J10" s="60">
        <f t="shared" si="1"/>
        <v>0</v>
      </c>
    </row>
    <row r="11" spans="1:46" s="47" customFormat="1">
      <c r="A11" s="2" t="s">
        <v>47</v>
      </c>
      <c r="B11" s="19">
        <v>3</v>
      </c>
      <c r="C11" s="11" t="s">
        <v>4</v>
      </c>
      <c r="D11" s="12">
        <f t="shared" si="2"/>
        <v>30</v>
      </c>
      <c r="E11" s="12">
        <v>15</v>
      </c>
      <c r="F11" s="12">
        <v>5</v>
      </c>
      <c r="G11" s="12">
        <v>10</v>
      </c>
      <c r="H11" s="12"/>
      <c r="I11" s="12">
        <f t="shared" si="0"/>
        <v>1</v>
      </c>
      <c r="J11" s="60">
        <f t="shared" si="1"/>
        <v>1</v>
      </c>
    </row>
    <row r="12" spans="1:46" s="52" customFormat="1">
      <c r="A12" s="51" t="s">
        <v>54</v>
      </c>
      <c r="B12" s="19">
        <v>2</v>
      </c>
      <c r="C12" s="11" t="s">
        <v>4</v>
      </c>
      <c r="D12" s="12">
        <f t="shared" si="2"/>
        <v>30</v>
      </c>
      <c r="E12" s="20">
        <v>30</v>
      </c>
      <c r="F12" s="20"/>
      <c r="G12" s="20"/>
      <c r="H12" s="12"/>
      <c r="I12" s="12">
        <f t="shared" si="0"/>
        <v>2</v>
      </c>
      <c r="J12" s="60">
        <f t="shared" si="1"/>
        <v>0</v>
      </c>
    </row>
    <row r="13" spans="1:46" s="52" customFormat="1">
      <c r="A13" s="2" t="s">
        <v>24</v>
      </c>
      <c r="B13" s="19">
        <v>0</v>
      </c>
      <c r="C13" s="11" t="s">
        <v>4</v>
      </c>
      <c r="D13" s="12">
        <f t="shared" si="2"/>
        <v>5</v>
      </c>
      <c r="E13" s="20">
        <v>5</v>
      </c>
      <c r="F13" s="20"/>
      <c r="G13" s="20"/>
      <c r="H13" s="12"/>
      <c r="I13" s="12">
        <f t="shared" si="0"/>
        <v>1</v>
      </c>
      <c r="J13" s="60">
        <f t="shared" si="1"/>
        <v>0</v>
      </c>
    </row>
    <row r="14" spans="1:46" s="47" customFormat="1">
      <c r="A14" s="2" t="s">
        <v>28</v>
      </c>
      <c r="B14" s="19">
        <v>2</v>
      </c>
      <c r="C14" s="11" t="s">
        <v>4</v>
      </c>
      <c r="D14" s="12">
        <f t="shared" si="2"/>
        <v>30</v>
      </c>
      <c r="E14" s="20">
        <v>15</v>
      </c>
      <c r="F14" s="20">
        <v>5</v>
      </c>
      <c r="G14" s="20">
        <v>10</v>
      </c>
      <c r="H14" s="12"/>
      <c r="I14" s="12">
        <f t="shared" si="0"/>
        <v>1</v>
      </c>
      <c r="J14" s="60">
        <f t="shared" si="1"/>
        <v>1</v>
      </c>
    </row>
    <row r="15" spans="1:46" s="47" customFormat="1">
      <c r="A15" s="48" t="s">
        <v>76</v>
      </c>
      <c r="B15" s="18">
        <v>0</v>
      </c>
      <c r="C15" s="11" t="s">
        <v>4</v>
      </c>
      <c r="D15" s="12">
        <f t="shared" si="2"/>
        <v>30</v>
      </c>
      <c r="E15" s="12"/>
      <c r="F15" s="12">
        <v>30</v>
      </c>
      <c r="G15" s="11"/>
      <c r="H15" s="12"/>
      <c r="I15" s="12">
        <f t="shared" si="0"/>
        <v>0</v>
      </c>
      <c r="J15" s="60">
        <f t="shared" si="1"/>
        <v>2</v>
      </c>
    </row>
    <row r="16" spans="1:46">
      <c r="A16" s="74" t="s">
        <v>1</v>
      </c>
      <c r="B16" s="14">
        <f>SUM(B5:B15)</f>
        <v>30</v>
      </c>
      <c r="C16" s="15">
        <f>COUNTIF(C5:C15,"e")</f>
        <v>2</v>
      </c>
      <c r="D16" s="14">
        <f>SUM(D5:D15)</f>
        <v>365</v>
      </c>
      <c r="E16" s="14">
        <f t="shared" ref="E16:J16" si="5">SUM(E5:E15)</f>
        <v>185</v>
      </c>
      <c r="F16" s="14">
        <f t="shared" si="5"/>
        <v>80</v>
      </c>
      <c r="G16" s="14">
        <f t="shared" si="5"/>
        <v>100</v>
      </c>
      <c r="H16" s="14">
        <f t="shared" si="5"/>
        <v>0</v>
      </c>
      <c r="I16" s="14">
        <f t="shared" si="5"/>
        <v>13</v>
      </c>
      <c r="J16" s="61">
        <f t="shared" si="5"/>
        <v>12</v>
      </c>
    </row>
    <row r="17" spans="1:10">
      <c r="A17" s="75" t="s">
        <v>23</v>
      </c>
      <c r="B17" s="17"/>
      <c r="C17" s="17"/>
      <c r="D17" s="17"/>
      <c r="E17" s="17"/>
      <c r="F17" s="17"/>
      <c r="G17" s="17"/>
      <c r="H17" s="17"/>
      <c r="I17" s="17"/>
      <c r="J17" s="33"/>
    </row>
    <row r="18" spans="1:10">
      <c r="A18" s="48" t="s">
        <v>73</v>
      </c>
      <c r="B18" s="18">
        <v>2</v>
      </c>
      <c r="C18" s="11" t="s">
        <v>4</v>
      </c>
      <c r="D18" s="12">
        <f>SUM(E18:H18)</f>
        <v>30</v>
      </c>
      <c r="E18" s="12"/>
      <c r="F18" s="12"/>
      <c r="G18" s="11">
        <v>30</v>
      </c>
      <c r="H18" s="12"/>
      <c r="I18" s="12">
        <f t="shared" ref="I18:I26" si="6">ROUNDUP(E18/15,0)</f>
        <v>0</v>
      </c>
      <c r="J18" s="60">
        <f t="shared" ref="J18:J26" si="7">ROUNDUP((F18+G18+H18)/15,0)</f>
        <v>2</v>
      </c>
    </row>
    <row r="19" spans="1:10">
      <c r="A19" s="48" t="s">
        <v>52</v>
      </c>
      <c r="B19" s="18">
        <v>0</v>
      </c>
      <c r="C19" s="11" t="s">
        <v>4</v>
      </c>
      <c r="D19" s="12">
        <f t="shared" ref="D19:D26" si="8">SUM(E19:H19)</f>
        <v>30</v>
      </c>
      <c r="E19" s="12"/>
      <c r="F19" s="12">
        <v>30</v>
      </c>
      <c r="G19" s="11"/>
      <c r="H19" s="12"/>
      <c r="I19" s="12">
        <f t="shared" si="6"/>
        <v>0</v>
      </c>
      <c r="J19" s="60">
        <f t="shared" si="7"/>
        <v>2</v>
      </c>
    </row>
    <row r="20" spans="1:10">
      <c r="A20" s="48" t="s">
        <v>48</v>
      </c>
      <c r="B20" s="18">
        <v>2</v>
      </c>
      <c r="C20" s="11" t="s">
        <v>4</v>
      </c>
      <c r="D20" s="12">
        <f t="shared" si="8"/>
        <v>30</v>
      </c>
      <c r="E20" s="12">
        <v>30</v>
      </c>
      <c r="F20" s="12"/>
      <c r="G20" s="11"/>
      <c r="H20" s="12"/>
      <c r="I20" s="12">
        <f t="shared" si="6"/>
        <v>2</v>
      </c>
      <c r="J20" s="60">
        <f t="shared" si="7"/>
        <v>0</v>
      </c>
    </row>
    <row r="21" spans="1:10">
      <c r="A21" s="2" t="s">
        <v>34</v>
      </c>
      <c r="B21" s="19">
        <v>4</v>
      </c>
      <c r="C21" s="11" t="s">
        <v>4</v>
      </c>
      <c r="D21" s="12">
        <f t="shared" si="8"/>
        <v>45</v>
      </c>
      <c r="E21" s="20">
        <v>15</v>
      </c>
      <c r="F21" s="21">
        <v>10</v>
      </c>
      <c r="G21" s="21">
        <v>20</v>
      </c>
      <c r="H21" s="12"/>
      <c r="I21" s="12">
        <f t="shared" si="6"/>
        <v>1</v>
      </c>
      <c r="J21" s="60">
        <f t="shared" si="7"/>
        <v>2</v>
      </c>
    </row>
    <row r="22" spans="1:10">
      <c r="A22" s="48" t="s">
        <v>86</v>
      </c>
      <c r="B22" s="18">
        <v>6</v>
      </c>
      <c r="C22" s="11" t="s">
        <v>2</v>
      </c>
      <c r="D22" s="12">
        <f t="shared" si="8"/>
        <v>55</v>
      </c>
      <c r="E22" s="12">
        <v>15</v>
      </c>
      <c r="F22" s="12">
        <v>10</v>
      </c>
      <c r="G22" s="11">
        <v>30</v>
      </c>
      <c r="H22" s="12"/>
      <c r="I22" s="12">
        <f t="shared" si="6"/>
        <v>1</v>
      </c>
      <c r="J22" s="60">
        <f t="shared" si="7"/>
        <v>3</v>
      </c>
    </row>
    <row r="23" spans="1:10">
      <c r="A23" s="48" t="s">
        <v>31</v>
      </c>
      <c r="B23" s="18">
        <v>5</v>
      </c>
      <c r="C23" s="11" t="s">
        <v>2</v>
      </c>
      <c r="D23" s="12">
        <f t="shared" si="8"/>
        <v>45</v>
      </c>
      <c r="E23" s="12">
        <v>15</v>
      </c>
      <c r="F23" s="12">
        <v>10</v>
      </c>
      <c r="G23" s="11">
        <v>20</v>
      </c>
      <c r="H23" s="12"/>
      <c r="I23" s="12">
        <f t="shared" si="6"/>
        <v>1</v>
      </c>
      <c r="J23" s="60">
        <f t="shared" si="7"/>
        <v>2</v>
      </c>
    </row>
    <row r="24" spans="1:10">
      <c r="A24" s="2" t="s">
        <v>30</v>
      </c>
      <c r="B24" s="18">
        <v>5</v>
      </c>
      <c r="C24" s="11" t="s">
        <v>2</v>
      </c>
      <c r="D24" s="12">
        <f t="shared" si="8"/>
        <v>45</v>
      </c>
      <c r="E24" s="12">
        <v>15</v>
      </c>
      <c r="F24" s="12">
        <v>10</v>
      </c>
      <c r="G24" s="12">
        <v>20</v>
      </c>
      <c r="H24" s="12"/>
      <c r="I24" s="12">
        <f t="shared" si="6"/>
        <v>1</v>
      </c>
      <c r="J24" s="60">
        <f t="shared" si="7"/>
        <v>2</v>
      </c>
    </row>
    <row r="25" spans="1:10">
      <c r="A25" s="2" t="s">
        <v>55</v>
      </c>
      <c r="B25" s="19">
        <v>4</v>
      </c>
      <c r="C25" s="11" t="s">
        <v>4</v>
      </c>
      <c r="D25" s="12">
        <f t="shared" si="8"/>
        <v>45</v>
      </c>
      <c r="E25" s="12">
        <v>15</v>
      </c>
      <c r="F25" s="12">
        <v>10</v>
      </c>
      <c r="G25" s="11">
        <v>20</v>
      </c>
      <c r="H25" s="12"/>
      <c r="I25" s="12">
        <f t="shared" si="6"/>
        <v>1</v>
      </c>
      <c r="J25" s="60">
        <f t="shared" si="7"/>
        <v>2</v>
      </c>
    </row>
    <row r="26" spans="1:10" s="53" customFormat="1">
      <c r="A26" s="2" t="s">
        <v>56</v>
      </c>
      <c r="B26" s="19">
        <v>2</v>
      </c>
      <c r="C26" s="11" t="s">
        <v>4</v>
      </c>
      <c r="D26" s="12">
        <f t="shared" si="8"/>
        <v>30</v>
      </c>
      <c r="E26" s="12">
        <v>30</v>
      </c>
      <c r="F26" s="12"/>
      <c r="G26" s="12"/>
      <c r="H26" s="12"/>
      <c r="I26" s="12">
        <f t="shared" si="6"/>
        <v>2</v>
      </c>
      <c r="J26" s="60">
        <f t="shared" si="7"/>
        <v>0</v>
      </c>
    </row>
    <row r="27" spans="1:10">
      <c r="A27" s="74" t="s">
        <v>1</v>
      </c>
      <c r="B27" s="14">
        <f>SUM(B18:B26)</f>
        <v>30</v>
      </c>
      <c r="C27" s="15">
        <f>COUNTIF(C18:C26,"e")</f>
        <v>3</v>
      </c>
      <c r="D27" s="14">
        <f>SUM(D18:D26)</f>
        <v>355</v>
      </c>
      <c r="E27" s="14">
        <f t="shared" ref="E27:J27" si="9">SUM(E18:E26)</f>
        <v>135</v>
      </c>
      <c r="F27" s="14">
        <f t="shared" si="9"/>
        <v>80</v>
      </c>
      <c r="G27" s="14">
        <f t="shared" si="9"/>
        <v>140</v>
      </c>
      <c r="H27" s="14">
        <f t="shared" si="9"/>
        <v>0</v>
      </c>
      <c r="I27" s="14">
        <f t="shared" si="9"/>
        <v>9</v>
      </c>
      <c r="J27" s="61">
        <f t="shared" si="9"/>
        <v>15</v>
      </c>
    </row>
    <row r="28" spans="1:10" s="47" customFormat="1">
      <c r="A28" s="75" t="s">
        <v>22</v>
      </c>
      <c r="B28" s="22"/>
      <c r="C28" s="22"/>
      <c r="D28" s="22"/>
      <c r="E28" s="22"/>
      <c r="F28" s="22"/>
      <c r="G28" s="22"/>
      <c r="H28" s="22"/>
      <c r="I28" s="22"/>
      <c r="J28" s="62"/>
    </row>
    <row r="29" spans="1:10" s="47" customFormat="1">
      <c r="A29" s="48" t="s">
        <v>74</v>
      </c>
      <c r="B29" s="19">
        <v>2</v>
      </c>
      <c r="C29" s="11" t="s">
        <v>4</v>
      </c>
      <c r="D29" s="12">
        <f>SUM(E29:H29)</f>
        <v>30</v>
      </c>
      <c r="E29" s="12"/>
      <c r="F29" s="12"/>
      <c r="G29" s="11">
        <v>30</v>
      </c>
      <c r="H29" s="12"/>
      <c r="I29" s="12">
        <f t="shared" ref="I29:I37" si="10">ROUNDUP(E29/15,0)</f>
        <v>0</v>
      </c>
      <c r="J29" s="60">
        <f t="shared" ref="J29:J36" si="11">ROUNDUP((F29+G29+H29)/15,0)</f>
        <v>2</v>
      </c>
    </row>
    <row r="30" spans="1:10" s="47" customFormat="1">
      <c r="A30" s="2" t="s">
        <v>37</v>
      </c>
      <c r="B30" s="19">
        <v>4</v>
      </c>
      <c r="C30" s="11" t="s">
        <v>2</v>
      </c>
      <c r="D30" s="12">
        <f t="shared" ref="D30:D37" si="12">SUM(E30:H30)</f>
        <v>45</v>
      </c>
      <c r="E30" s="12">
        <v>15</v>
      </c>
      <c r="F30" s="12">
        <v>10</v>
      </c>
      <c r="G30" s="11">
        <v>20</v>
      </c>
      <c r="H30" s="12"/>
      <c r="I30" s="12">
        <f t="shared" si="10"/>
        <v>1</v>
      </c>
      <c r="J30" s="60">
        <f t="shared" si="11"/>
        <v>2</v>
      </c>
    </row>
    <row r="31" spans="1:10" s="47" customFormat="1">
      <c r="A31" s="48" t="s">
        <v>36</v>
      </c>
      <c r="B31" s="18">
        <v>3</v>
      </c>
      <c r="C31" s="11" t="s">
        <v>4</v>
      </c>
      <c r="D31" s="12">
        <f t="shared" si="12"/>
        <v>30</v>
      </c>
      <c r="E31" s="11">
        <v>15</v>
      </c>
      <c r="F31" s="11">
        <v>5</v>
      </c>
      <c r="G31" s="11">
        <v>10</v>
      </c>
      <c r="H31" s="12"/>
      <c r="I31" s="12">
        <f t="shared" si="10"/>
        <v>1</v>
      </c>
      <c r="J31" s="60">
        <f t="shared" si="11"/>
        <v>1</v>
      </c>
    </row>
    <row r="32" spans="1:10" s="47" customFormat="1">
      <c r="A32" s="2" t="s">
        <v>78</v>
      </c>
      <c r="B32" s="19">
        <v>4</v>
      </c>
      <c r="C32" s="11" t="s">
        <v>2</v>
      </c>
      <c r="D32" s="12">
        <f t="shared" si="12"/>
        <v>45</v>
      </c>
      <c r="E32" s="12">
        <v>15</v>
      </c>
      <c r="F32" s="12">
        <v>10</v>
      </c>
      <c r="G32" s="12">
        <v>20</v>
      </c>
      <c r="H32" s="12"/>
      <c r="I32" s="12">
        <f t="shared" si="10"/>
        <v>1</v>
      </c>
      <c r="J32" s="60">
        <f t="shared" si="11"/>
        <v>2</v>
      </c>
    </row>
    <row r="33" spans="1:10" s="47" customFormat="1">
      <c r="A33" s="2" t="s">
        <v>83</v>
      </c>
      <c r="B33" s="28">
        <v>4</v>
      </c>
      <c r="C33" s="23" t="s">
        <v>4</v>
      </c>
      <c r="D33" s="12">
        <f t="shared" si="12"/>
        <v>45</v>
      </c>
      <c r="E33" s="25">
        <v>15</v>
      </c>
      <c r="F33" s="25">
        <v>4</v>
      </c>
      <c r="G33" s="25">
        <v>20</v>
      </c>
      <c r="H33" s="25">
        <v>6</v>
      </c>
      <c r="I33" s="24">
        <f>ROUNDUP(E33/15,0)</f>
        <v>1</v>
      </c>
      <c r="J33" s="24">
        <f>ROUNDUP((F33+G33+H33)/15,0)</f>
        <v>2</v>
      </c>
    </row>
    <row r="34" spans="1:10" s="47" customFormat="1">
      <c r="A34" s="2" t="s">
        <v>57</v>
      </c>
      <c r="B34" s="19">
        <v>4</v>
      </c>
      <c r="C34" s="11" t="s">
        <v>4</v>
      </c>
      <c r="D34" s="12">
        <f t="shared" si="12"/>
        <v>45</v>
      </c>
      <c r="E34" s="11">
        <v>15</v>
      </c>
      <c r="F34" s="11">
        <v>10</v>
      </c>
      <c r="G34" s="11">
        <v>20</v>
      </c>
      <c r="H34" s="12"/>
      <c r="I34" s="12">
        <f t="shared" si="10"/>
        <v>1</v>
      </c>
      <c r="J34" s="60">
        <f t="shared" si="11"/>
        <v>2</v>
      </c>
    </row>
    <row r="35" spans="1:10" s="47" customFormat="1">
      <c r="A35" s="2" t="s">
        <v>49</v>
      </c>
      <c r="B35" s="19">
        <v>3</v>
      </c>
      <c r="C35" s="11" t="s">
        <v>4</v>
      </c>
      <c r="D35" s="12">
        <f t="shared" si="12"/>
        <v>30</v>
      </c>
      <c r="E35" s="11">
        <v>15</v>
      </c>
      <c r="F35" s="11">
        <v>5</v>
      </c>
      <c r="G35" s="11">
        <v>10</v>
      </c>
      <c r="H35" s="12"/>
      <c r="I35" s="12">
        <f t="shared" si="10"/>
        <v>1</v>
      </c>
      <c r="J35" s="60">
        <f t="shared" si="11"/>
        <v>1</v>
      </c>
    </row>
    <row r="36" spans="1:10" s="47" customFormat="1">
      <c r="A36" s="76" t="s">
        <v>39</v>
      </c>
      <c r="B36" s="28">
        <v>4</v>
      </c>
      <c r="C36" s="25" t="s">
        <v>2</v>
      </c>
      <c r="D36" s="25">
        <f t="shared" ref="D36" si="13">SUM(E36:G36)</f>
        <v>45</v>
      </c>
      <c r="E36" s="25">
        <v>15</v>
      </c>
      <c r="F36" s="25">
        <v>10</v>
      </c>
      <c r="G36" s="25">
        <v>20</v>
      </c>
      <c r="H36" s="2"/>
      <c r="I36" s="24">
        <f t="shared" si="10"/>
        <v>1</v>
      </c>
      <c r="J36" s="24">
        <f t="shared" si="11"/>
        <v>2</v>
      </c>
    </row>
    <row r="37" spans="1:10" s="47" customFormat="1">
      <c r="A37" s="2" t="s">
        <v>58</v>
      </c>
      <c r="B37" s="19">
        <v>2</v>
      </c>
      <c r="C37" s="11" t="s">
        <v>4</v>
      </c>
      <c r="D37" s="12">
        <f t="shared" si="12"/>
        <v>15</v>
      </c>
      <c r="E37" s="12">
        <v>15</v>
      </c>
      <c r="F37" s="12"/>
      <c r="G37" s="12"/>
      <c r="H37" s="12"/>
      <c r="I37" s="13">
        <f t="shared" si="10"/>
        <v>1</v>
      </c>
      <c r="J37" s="24">
        <v>0</v>
      </c>
    </row>
    <row r="38" spans="1:10" s="47" customFormat="1">
      <c r="A38" s="74" t="s">
        <v>1</v>
      </c>
      <c r="B38" s="14">
        <f>SUM(B29:B37)</f>
        <v>30</v>
      </c>
      <c r="C38" s="15">
        <f>COUNTIF(C29:C37,"e")</f>
        <v>3</v>
      </c>
      <c r="D38" s="14">
        <f t="shared" ref="D38:J38" si="14">SUM(D29:D37)</f>
        <v>330</v>
      </c>
      <c r="E38" s="14">
        <f t="shared" si="14"/>
        <v>120</v>
      </c>
      <c r="F38" s="14">
        <f t="shared" si="14"/>
        <v>54</v>
      </c>
      <c r="G38" s="14">
        <f t="shared" si="14"/>
        <v>150</v>
      </c>
      <c r="H38" s="14">
        <f t="shared" si="14"/>
        <v>6</v>
      </c>
      <c r="I38" s="16">
        <f t="shared" si="14"/>
        <v>8</v>
      </c>
      <c r="J38" s="3">
        <f t="shared" si="14"/>
        <v>14</v>
      </c>
    </row>
    <row r="39" spans="1:10" s="47" customFormat="1">
      <c r="A39" s="73" t="s">
        <v>21</v>
      </c>
      <c r="B39" s="9"/>
      <c r="C39" s="9"/>
      <c r="D39" s="9"/>
      <c r="E39" s="9"/>
      <c r="F39" s="9"/>
      <c r="G39" s="9"/>
      <c r="H39" s="9"/>
      <c r="I39" s="9"/>
      <c r="J39" s="63"/>
    </row>
    <row r="40" spans="1:10" s="47" customFormat="1">
      <c r="A40" s="48" t="s">
        <v>75</v>
      </c>
      <c r="B40" s="19">
        <v>4</v>
      </c>
      <c r="C40" s="11" t="s">
        <v>2</v>
      </c>
      <c r="D40" s="12">
        <f>SUM(E40:H40)</f>
        <v>45</v>
      </c>
      <c r="E40" s="12"/>
      <c r="F40" s="12"/>
      <c r="G40" s="11">
        <v>45</v>
      </c>
      <c r="H40" s="12"/>
      <c r="I40" s="12">
        <f t="shared" ref="I40:I47" si="15">ROUNDUP(E40/15,0)</f>
        <v>0</v>
      </c>
      <c r="J40" s="60">
        <f t="shared" ref="J40:J47" si="16">ROUNDUP((F40+G40+H40)/15,0)</f>
        <v>3</v>
      </c>
    </row>
    <row r="41" spans="1:10" s="47" customFormat="1">
      <c r="A41" s="2" t="s">
        <v>41</v>
      </c>
      <c r="B41" s="19">
        <v>2</v>
      </c>
      <c r="C41" s="11" t="s">
        <v>4</v>
      </c>
      <c r="D41" s="12">
        <f>SUM(E41:H41)</f>
        <v>30</v>
      </c>
      <c r="E41" s="12">
        <v>15</v>
      </c>
      <c r="F41" s="12">
        <v>5</v>
      </c>
      <c r="G41" s="12">
        <v>10</v>
      </c>
      <c r="H41" s="12"/>
      <c r="I41" s="12">
        <f t="shared" si="15"/>
        <v>1</v>
      </c>
      <c r="J41" s="60">
        <f t="shared" si="16"/>
        <v>1</v>
      </c>
    </row>
    <row r="42" spans="1:10" s="47" customFormat="1">
      <c r="A42" s="48" t="s">
        <v>77</v>
      </c>
      <c r="B42" s="19">
        <v>4</v>
      </c>
      <c r="C42" s="11" t="s">
        <v>4</v>
      </c>
      <c r="D42" s="12">
        <f t="shared" ref="D42:D47" si="17">SUM(E42:H42)</f>
        <v>45</v>
      </c>
      <c r="E42" s="12">
        <v>15</v>
      </c>
      <c r="F42" s="12">
        <v>10</v>
      </c>
      <c r="G42" s="12">
        <v>20</v>
      </c>
      <c r="H42" s="12"/>
      <c r="I42" s="12">
        <f t="shared" ref="I42" si="18">ROUNDUP(E42/15,0)</f>
        <v>1</v>
      </c>
      <c r="J42" s="60">
        <f t="shared" ref="J42" si="19">ROUNDUP((F42+G42+H42)/15,0)</f>
        <v>2</v>
      </c>
    </row>
    <row r="43" spans="1:10" s="47" customFormat="1" ht="25.5">
      <c r="A43" s="2" t="s">
        <v>59</v>
      </c>
      <c r="B43" s="19">
        <v>4</v>
      </c>
      <c r="C43" s="11" t="s">
        <v>2</v>
      </c>
      <c r="D43" s="12">
        <f t="shared" si="17"/>
        <v>45</v>
      </c>
      <c r="E43" s="12">
        <v>15</v>
      </c>
      <c r="F43" s="12">
        <v>10</v>
      </c>
      <c r="G43" s="11">
        <v>20</v>
      </c>
      <c r="H43" s="12"/>
      <c r="I43" s="12">
        <f>ROUNDUP(E43/15,0)</f>
        <v>1</v>
      </c>
      <c r="J43" s="60">
        <f>ROUNDUP((F43+G43+H43)/15,0)</f>
        <v>2</v>
      </c>
    </row>
    <row r="44" spans="1:10" s="47" customFormat="1">
      <c r="A44" s="2" t="s">
        <v>50</v>
      </c>
      <c r="B44" s="19">
        <v>4</v>
      </c>
      <c r="C44" s="11" t="s">
        <v>4</v>
      </c>
      <c r="D44" s="12">
        <f t="shared" si="17"/>
        <v>45</v>
      </c>
      <c r="E44" s="12">
        <v>15</v>
      </c>
      <c r="F44" s="12">
        <v>4</v>
      </c>
      <c r="G44" s="12">
        <v>20</v>
      </c>
      <c r="H44" s="12">
        <v>6</v>
      </c>
      <c r="I44" s="12">
        <f t="shared" si="15"/>
        <v>1</v>
      </c>
      <c r="J44" s="60">
        <f t="shared" si="16"/>
        <v>2</v>
      </c>
    </row>
    <row r="45" spans="1:10" s="47" customFormat="1" ht="25.5">
      <c r="A45" s="2" t="s">
        <v>60</v>
      </c>
      <c r="B45" s="28">
        <v>4</v>
      </c>
      <c r="C45" s="25" t="s">
        <v>2</v>
      </c>
      <c r="D45" s="12">
        <f t="shared" si="17"/>
        <v>45</v>
      </c>
      <c r="E45" s="25">
        <v>15</v>
      </c>
      <c r="F45" s="25">
        <v>10</v>
      </c>
      <c r="G45" s="25">
        <v>20</v>
      </c>
      <c r="H45" s="2"/>
      <c r="I45" s="24">
        <f>ROUNDUP(E45/15,0)</f>
        <v>1</v>
      </c>
      <c r="J45" s="24">
        <f>ROUNDUP((F45+G45+H45)/15,0)</f>
        <v>2</v>
      </c>
    </row>
    <row r="46" spans="1:10" s="47" customFormat="1" ht="25.5">
      <c r="A46" s="2" t="s">
        <v>61</v>
      </c>
      <c r="B46" s="19">
        <v>4</v>
      </c>
      <c r="C46" s="11" t="s">
        <v>4</v>
      </c>
      <c r="D46" s="12">
        <f t="shared" si="17"/>
        <v>45</v>
      </c>
      <c r="E46" s="12">
        <v>15</v>
      </c>
      <c r="F46" s="12">
        <v>10</v>
      </c>
      <c r="G46" s="12">
        <v>20</v>
      </c>
      <c r="H46" s="12"/>
      <c r="I46" s="12">
        <f t="shared" ref="I46" si="20">ROUNDUP(E46/15,0)</f>
        <v>1</v>
      </c>
      <c r="J46" s="60">
        <f t="shared" ref="J46" si="21">ROUNDUP((F46+G46+H46)/15,0)</f>
        <v>2</v>
      </c>
    </row>
    <row r="47" spans="1:10" s="47" customFormat="1">
      <c r="A47" s="2" t="s">
        <v>46</v>
      </c>
      <c r="B47" s="19">
        <v>4</v>
      </c>
      <c r="C47" s="11" t="s">
        <v>4</v>
      </c>
      <c r="D47" s="12">
        <f t="shared" si="17"/>
        <v>45</v>
      </c>
      <c r="E47" s="12">
        <v>15</v>
      </c>
      <c r="F47" s="12">
        <v>10</v>
      </c>
      <c r="G47" s="11">
        <v>20</v>
      </c>
      <c r="H47" s="12"/>
      <c r="I47" s="12">
        <f t="shared" si="15"/>
        <v>1</v>
      </c>
      <c r="J47" s="60">
        <f t="shared" si="16"/>
        <v>2</v>
      </c>
    </row>
    <row r="48" spans="1:10">
      <c r="A48" s="74" t="s">
        <v>1</v>
      </c>
      <c r="B48" s="14">
        <f>SUM(B40:B47)</f>
        <v>30</v>
      </c>
      <c r="C48" s="15">
        <f>COUNTIF(C40:C47,"e")</f>
        <v>3</v>
      </c>
      <c r="D48" s="26">
        <f t="shared" ref="D48:J48" si="22">SUM(D40:D47)</f>
        <v>345</v>
      </c>
      <c r="E48" s="26">
        <f t="shared" si="22"/>
        <v>105</v>
      </c>
      <c r="F48" s="26">
        <f t="shared" si="22"/>
        <v>59</v>
      </c>
      <c r="G48" s="26">
        <f t="shared" si="22"/>
        <v>175</v>
      </c>
      <c r="H48" s="26">
        <f t="shared" si="22"/>
        <v>6</v>
      </c>
      <c r="I48" s="26">
        <f t="shared" si="22"/>
        <v>7</v>
      </c>
      <c r="J48" s="64">
        <f t="shared" si="22"/>
        <v>16</v>
      </c>
    </row>
    <row r="49" spans="1:10">
      <c r="A49" s="77" t="s">
        <v>10</v>
      </c>
      <c r="B49" s="27"/>
      <c r="C49" s="27"/>
      <c r="D49" s="27"/>
      <c r="E49" s="27"/>
      <c r="F49" s="27"/>
      <c r="G49" s="27"/>
      <c r="H49" s="27"/>
      <c r="I49" s="27"/>
      <c r="J49" s="65"/>
    </row>
    <row r="50" spans="1:10">
      <c r="A50" s="48" t="s">
        <v>45</v>
      </c>
      <c r="B50" s="28">
        <v>4</v>
      </c>
      <c r="C50" s="23" t="s">
        <v>2</v>
      </c>
      <c r="D50" s="25">
        <f>SUM(E50:G50)</f>
        <v>45</v>
      </c>
      <c r="E50" s="25">
        <v>15</v>
      </c>
      <c r="F50" s="25">
        <v>10</v>
      </c>
      <c r="G50" s="25">
        <v>20</v>
      </c>
      <c r="H50" s="2"/>
      <c r="I50" s="24">
        <f t="shared" ref="I50:I54" si="23">ROUNDUP(E50/15,0)</f>
        <v>1</v>
      </c>
      <c r="J50" s="24">
        <f t="shared" ref="J50:J54" si="24">ROUNDUP((F50+G50+H50)/15,0)</f>
        <v>2</v>
      </c>
    </row>
    <row r="51" spans="1:10" ht="25.5">
      <c r="A51" s="2" t="s">
        <v>79</v>
      </c>
      <c r="B51" s="28">
        <v>4</v>
      </c>
      <c r="C51" s="23" t="s">
        <v>4</v>
      </c>
      <c r="D51" s="25">
        <f t="shared" ref="D51:D56" si="25">SUM(E51:G51)</f>
        <v>45</v>
      </c>
      <c r="E51" s="25">
        <v>15</v>
      </c>
      <c r="F51" s="25">
        <v>10</v>
      </c>
      <c r="G51" s="25">
        <v>20</v>
      </c>
      <c r="H51" s="2"/>
      <c r="I51" s="24">
        <f t="shared" ref="I51:I52" si="26">ROUNDUP(E51/15,0)</f>
        <v>1</v>
      </c>
      <c r="J51" s="24">
        <f t="shared" ref="J51:J52" si="27">ROUNDUP((F51+G51+H51)/15,0)</f>
        <v>2</v>
      </c>
    </row>
    <row r="52" spans="1:10">
      <c r="A52" s="2" t="s">
        <v>42</v>
      </c>
      <c r="B52" s="28">
        <v>3</v>
      </c>
      <c r="C52" s="25" t="s">
        <v>4</v>
      </c>
      <c r="D52" s="12">
        <f t="shared" ref="D52" si="28">SUM(E52:H52)</f>
        <v>45</v>
      </c>
      <c r="E52" s="25">
        <v>15</v>
      </c>
      <c r="F52" s="25">
        <v>10</v>
      </c>
      <c r="G52" s="25">
        <v>20</v>
      </c>
      <c r="H52" s="2"/>
      <c r="I52" s="24">
        <f t="shared" si="26"/>
        <v>1</v>
      </c>
      <c r="J52" s="60">
        <f t="shared" si="27"/>
        <v>2</v>
      </c>
    </row>
    <row r="53" spans="1:10">
      <c r="A53" s="2" t="s">
        <v>43</v>
      </c>
      <c r="B53" s="28">
        <v>3</v>
      </c>
      <c r="C53" s="23" t="s">
        <v>4</v>
      </c>
      <c r="D53" s="25">
        <f t="shared" si="25"/>
        <v>30</v>
      </c>
      <c r="E53" s="25">
        <v>30</v>
      </c>
      <c r="F53" s="25"/>
      <c r="G53" s="25"/>
      <c r="H53" s="2"/>
      <c r="I53" s="24">
        <f t="shared" si="23"/>
        <v>2</v>
      </c>
      <c r="J53" s="24">
        <f t="shared" si="24"/>
        <v>0</v>
      </c>
    </row>
    <row r="54" spans="1:10" ht="25.5">
      <c r="A54" s="48" t="s">
        <v>62</v>
      </c>
      <c r="B54" s="28">
        <v>4</v>
      </c>
      <c r="C54" s="25" t="s">
        <v>4</v>
      </c>
      <c r="D54" s="25">
        <f t="shared" si="25"/>
        <v>45</v>
      </c>
      <c r="E54" s="25">
        <v>15</v>
      </c>
      <c r="F54" s="25">
        <v>10</v>
      </c>
      <c r="G54" s="25">
        <v>20</v>
      </c>
      <c r="H54" s="2"/>
      <c r="I54" s="24">
        <f t="shared" si="23"/>
        <v>1</v>
      </c>
      <c r="J54" s="24">
        <f t="shared" si="24"/>
        <v>2</v>
      </c>
    </row>
    <row r="55" spans="1:10">
      <c r="A55" s="2" t="s">
        <v>44</v>
      </c>
      <c r="B55" s="19">
        <v>4</v>
      </c>
      <c r="C55" s="11" t="s">
        <v>4</v>
      </c>
      <c r="D55" s="25">
        <f t="shared" si="25"/>
        <v>45</v>
      </c>
      <c r="E55" s="12">
        <v>15</v>
      </c>
      <c r="F55" s="12">
        <v>10</v>
      </c>
      <c r="G55" s="12">
        <v>20</v>
      </c>
      <c r="H55" s="12"/>
      <c r="I55" s="12">
        <f>ROUNDUP(E55/15,0)</f>
        <v>1</v>
      </c>
      <c r="J55" s="66">
        <f>ROUNDUP((F55+G55+H55)/15,0)</f>
        <v>2</v>
      </c>
    </row>
    <row r="56" spans="1:10">
      <c r="A56" s="2" t="s">
        <v>40</v>
      </c>
      <c r="B56" s="19">
        <v>4</v>
      </c>
      <c r="C56" s="11" t="s">
        <v>2</v>
      </c>
      <c r="D56" s="25">
        <f t="shared" si="25"/>
        <v>45</v>
      </c>
      <c r="E56" s="12">
        <v>15</v>
      </c>
      <c r="F56" s="12">
        <v>10</v>
      </c>
      <c r="G56" s="12">
        <v>20</v>
      </c>
      <c r="H56" s="29"/>
      <c r="I56" s="12">
        <f>ROUNDUP(E56/15,0)</f>
        <v>1</v>
      </c>
      <c r="J56" s="60">
        <f>ROUNDUP((F56+G56+H56)/15,0)</f>
        <v>2</v>
      </c>
    </row>
    <row r="57" spans="1:10" s="47" customFormat="1">
      <c r="A57" s="2" t="s">
        <v>87</v>
      </c>
      <c r="B57" s="19">
        <v>4</v>
      </c>
      <c r="C57" s="11" t="s">
        <v>4</v>
      </c>
      <c r="D57" s="30">
        <f>SUM(E57:H57)</f>
        <v>45</v>
      </c>
      <c r="E57" s="12">
        <v>15</v>
      </c>
      <c r="F57" s="12">
        <v>10</v>
      </c>
      <c r="G57" s="12">
        <v>20</v>
      </c>
      <c r="H57" s="12"/>
      <c r="I57" s="12">
        <f t="shared" ref="I57" si="29">ROUNDUP(E57/15,0)</f>
        <v>1</v>
      </c>
      <c r="J57" s="60">
        <f t="shared" ref="J57" si="30">ROUNDUP((F57+G57+H57)/15,0)</f>
        <v>2</v>
      </c>
    </row>
    <row r="58" spans="1:10">
      <c r="A58" s="4" t="s">
        <v>1</v>
      </c>
      <c r="B58" s="31">
        <f>SUM(B50:B57)</f>
        <v>30</v>
      </c>
      <c r="C58" s="15">
        <f>COUNTIF(C50:C57,"e")</f>
        <v>2</v>
      </c>
      <c r="D58" s="32">
        <f t="shared" ref="D58:J58" si="31">SUM(D50:D57)</f>
        <v>345</v>
      </c>
      <c r="E58" s="32">
        <f t="shared" si="31"/>
        <v>135</v>
      </c>
      <c r="F58" s="32">
        <f t="shared" si="31"/>
        <v>70</v>
      </c>
      <c r="G58" s="32">
        <f t="shared" si="31"/>
        <v>140</v>
      </c>
      <c r="H58" s="32">
        <f t="shared" si="31"/>
        <v>0</v>
      </c>
      <c r="I58" s="32">
        <f t="shared" si="31"/>
        <v>9</v>
      </c>
      <c r="J58" s="67">
        <f t="shared" si="31"/>
        <v>14</v>
      </c>
    </row>
    <row r="59" spans="1:10">
      <c r="A59" s="73" t="s">
        <v>9</v>
      </c>
      <c r="B59" s="17"/>
      <c r="C59" s="17"/>
      <c r="D59" s="17"/>
      <c r="E59" s="17"/>
      <c r="F59" s="17"/>
      <c r="G59" s="17"/>
      <c r="H59" s="17"/>
      <c r="I59" s="17"/>
      <c r="J59" s="33"/>
    </row>
    <row r="60" spans="1:10" ht="25.5">
      <c r="A60" s="2" t="s">
        <v>63</v>
      </c>
      <c r="B60" s="28">
        <v>3</v>
      </c>
      <c r="C60" s="23" t="s">
        <v>4</v>
      </c>
      <c r="D60" s="25">
        <f t="shared" ref="D60:D69" si="32">SUM(E60:G60)</f>
        <v>45</v>
      </c>
      <c r="E60" s="25">
        <v>15</v>
      </c>
      <c r="F60" s="25">
        <v>10</v>
      </c>
      <c r="G60" s="25">
        <v>20</v>
      </c>
      <c r="H60" s="2"/>
      <c r="I60" s="24">
        <f t="shared" ref="I60:I64" si="33">ROUNDUP(E60/15,0)</f>
        <v>1</v>
      </c>
      <c r="J60" s="24">
        <f t="shared" ref="J60:J64" si="34">ROUNDUP((F60+G60+H60)/15,0)</f>
        <v>2</v>
      </c>
    </row>
    <row r="61" spans="1:10" ht="25.5">
      <c r="A61" s="2" t="s">
        <v>64</v>
      </c>
      <c r="B61" s="28">
        <v>3</v>
      </c>
      <c r="C61" s="25" t="s">
        <v>4</v>
      </c>
      <c r="D61" s="25">
        <f t="shared" si="32"/>
        <v>45</v>
      </c>
      <c r="E61" s="25">
        <v>15</v>
      </c>
      <c r="F61" s="25">
        <v>10</v>
      </c>
      <c r="G61" s="25">
        <v>20</v>
      </c>
      <c r="H61" s="2"/>
      <c r="I61" s="24">
        <f>ROUNDUP(E61/15,0)</f>
        <v>1</v>
      </c>
      <c r="J61" s="24">
        <f>ROUNDUP((F61+G61+H61)/15,0)</f>
        <v>2</v>
      </c>
    </row>
    <row r="62" spans="1:10">
      <c r="A62" s="2" t="s">
        <v>65</v>
      </c>
      <c r="B62" s="28">
        <v>3</v>
      </c>
      <c r="C62" s="25" t="s">
        <v>4</v>
      </c>
      <c r="D62" s="25">
        <f t="shared" si="32"/>
        <v>45</v>
      </c>
      <c r="E62" s="25">
        <v>15</v>
      </c>
      <c r="F62" s="25">
        <v>10</v>
      </c>
      <c r="G62" s="25">
        <v>20</v>
      </c>
      <c r="H62" s="2"/>
      <c r="I62" s="24">
        <f>ROUNDUP(E62/15,0)</f>
        <v>1</v>
      </c>
      <c r="J62" s="24">
        <f>ROUNDUP((F62+G62+H62)/15,0)</f>
        <v>2</v>
      </c>
    </row>
    <row r="63" spans="1:10" s="53" customFormat="1" ht="25.5">
      <c r="A63" s="2" t="s">
        <v>66</v>
      </c>
      <c r="B63" s="19">
        <v>3</v>
      </c>
      <c r="C63" s="11" t="s">
        <v>2</v>
      </c>
      <c r="D63" s="25">
        <f t="shared" si="32"/>
        <v>45</v>
      </c>
      <c r="E63" s="12">
        <v>15</v>
      </c>
      <c r="F63" s="12">
        <v>10</v>
      </c>
      <c r="G63" s="12">
        <v>20</v>
      </c>
      <c r="H63" s="12"/>
      <c r="I63" s="12">
        <f t="shared" ref="I63" si="35">ROUNDUP(E63/15,0)</f>
        <v>1</v>
      </c>
      <c r="J63" s="60">
        <f t="shared" ref="J63" si="36">ROUNDUP((F63+G63+H63)/15,0)</f>
        <v>2</v>
      </c>
    </row>
    <row r="64" spans="1:10" ht="27" customHeight="1">
      <c r="A64" s="2" t="s">
        <v>82</v>
      </c>
      <c r="B64" s="28">
        <v>3</v>
      </c>
      <c r="C64" s="25" t="s">
        <v>4</v>
      </c>
      <c r="D64" s="25">
        <f>SUM(E64:H64)</f>
        <v>45</v>
      </c>
      <c r="E64" s="25">
        <v>15</v>
      </c>
      <c r="F64" s="25">
        <v>4</v>
      </c>
      <c r="G64" s="25">
        <v>20</v>
      </c>
      <c r="H64" s="25">
        <v>6</v>
      </c>
      <c r="I64" s="24">
        <f t="shared" si="33"/>
        <v>1</v>
      </c>
      <c r="J64" s="24">
        <f t="shared" si="34"/>
        <v>2</v>
      </c>
    </row>
    <row r="65" spans="1:10">
      <c r="A65" s="48" t="s">
        <v>84</v>
      </c>
      <c r="B65" s="28">
        <v>3</v>
      </c>
      <c r="C65" s="25" t="s">
        <v>4</v>
      </c>
      <c r="D65" s="25">
        <f>SUM(E65:H65)</f>
        <v>45</v>
      </c>
      <c r="E65" s="25">
        <v>15</v>
      </c>
      <c r="F65" s="25"/>
      <c r="G65" s="25">
        <v>20</v>
      </c>
      <c r="H65" s="25">
        <v>10</v>
      </c>
      <c r="I65" s="24">
        <f>ROUNDUP(E65/15,0)</f>
        <v>1</v>
      </c>
      <c r="J65" s="24">
        <f>ROUNDUP((F65+G65+H65)/15,0)</f>
        <v>2</v>
      </c>
    </row>
    <row r="66" spans="1:10">
      <c r="A66" s="48" t="s">
        <v>29</v>
      </c>
      <c r="B66" s="28">
        <v>3</v>
      </c>
      <c r="C66" s="25" t="s">
        <v>4</v>
      </c>
      <c r="D66" s="25">
        <f t="shared" si="32"/>
        <v>45</v>
      </c>
      <c r="E66" s="25">
        <v>15</v>
      </c>
      <c r="F66" s="25">
        <v>10</v>
      </c>
      <c r="G66" s="25">
        <v>20</v>
      </c>
      <c r="H66" s="2"/>
      <c r="I66" s="24">
        <f>ROUNDUP(E66/15,0)</f>
        <v>1</v>
      </c>
      <c r="J66" s="24">
        <f>ROUNDUP((F66+G66+H66)/15,0)</f>
        <v>2</v>
      </c>
    </row>
    <row r="67" spans="1:10">
      <c r="A67" s="48" t="s">
        <v>85</v>
      </c>
      <c r="B67" s="28">
        <v>2</v>
      </c>
      <c r="C67" s="23" t="s">
        <v>4</v>
      </c>
      <c r="D67" s="25">
        <f t="shared" ref="D67" si="37">SUM(E67:G67)</f>
        <v>30</v>
      </c>
      <c r="E67" s="24">
        <v>15</v>
      </c>
      <c r="F67" s="24">
        <v>5</v>
      </c>
      <c r="G67" s="23">
        <v>10</v>
      </c>
      <c r="H67" s="24"/>
      <c r="I67" s="24"/>
      <c r="J67" s="24"/>
    </row>
    <row r="68" spans="1:10">
      <c r="A68" s="48" t="s">
        <v>8</v>
      </c>
      <c r="B68" s="28">
        <v>6</v>
      </c>
      <c r="C68" s="23" t="s">
        <v>2</v>
      </c>
      <c r="D68" s="25">
        <f t="shared" si="32"/>
        <v>0</v>
      </c>
      <c r="E68" s="24"/>
      <c r="F68" s="24"/>
      <c r="G68" s="23"/>
      <c r="H68" s="24"/>
      <c r="I68" s="24"/>
      <c r="J68" s="24"/>
    </row>
    <row r="69" spans="1:10" s="53" customFormat="1" ht="25.5">
      <c r="A69" s="48" t="s">
        <v>7</v>
      </c>
      <c r="B69" s="28">
        <v>1</v>
      </c>
      <c r="C69" s="23" t="s">
        <v>4</v>
      </c>
      <c r="D69" s="25">
        <f t="shared" si="32"/>
        <v>15</v>
      </c>
      <c r="E69" s="25"/>
      <c r="F69" s="25"/>
      <c r="G69" s="25">
        <v>15</v>
      </c>
      <c r="H69" s="24"/>
      <c r="I69" s="24">
        <f>ROUNDUP(E69/15,0)</f>
        <v>0</v>
      </c>
      <c r="J69" s="24">
        <f>ROUNDUP((F69+G69+H69)/15,0)</f>
        <v>1</v>
      </c>
    </row>
    <row r="70" spans="1:10">
      <c r="A70" s="4" t="s">
        <v>1</v>
      </c>
      <c r="B70" s="31">
        <f>SUM(B60:B69)</f>
        <v>30</v>
      </c>
      <c r="C70" s="15">
        <f>COUNTIF(C60:C69,"e")</f>
        <v>2</v>
      </c>
      <c r="D70" s="32">
        <f t="shared" ref="D70:J70" si="38">SUM(D60:D69)</f>
        <v>360</v>
      </c>
      <c r="E70" s="32">
        <f t="shared" si="38"/>
        <v>120</v>
      </c>
      <c r="F70" s="32">
        <f t="shared" si="38"/>
        <v>59</v>
      </c>
      <c r="G70" s="32">
        <f t="shared" si="38"/>
        <v>165</v>
      </c>
      <c r="H70" s="32">
        <f t="shared" si="38"/>
        <v>16</v>
      </c>
      <c r="I70" s="32">
        <f t="shared" si="38"/>
        <v>7</v>
      </c>
      <c r="J70" s="67">
        <f t="shared" si="38"/>
        <v>15</v>
      </c>
    </row>
    <row r="71" spans="1:10">
      <c r="A71" s="78" t="s">
        <v>6</v>
      </c>
      <c r="B71" s="34"/>
      <c r="C71" s="34"/>
      <c r="D71" s="34"/>
      <c r="E71" s="34"/>
      <c r="F71" s="34"/>
      <c r="G71" s="34"/>
      <c r="H71" s="34"/>
      <c r="I71" s="34"/>
      <c r="J71" s="68"/>
    </row>
    <row r="72" spans="1:10">
      <c r="A72" s="2" t="s">
        <v>67</v>
      </c>
      <c r="B72" s="28">
        <v>3</v>
      </c>
      <c r="C72" s="25" t="s">
        <v>4</v>
      </c>
      <c r="D72" s="25">
        <f>SUM(E72:G72)</f>
        <v>45</v>
      </c>
      <c r="E72" s="25">
        <v>15</v>
      </c>
      <c r="F72" s="25">
        <v>10</v>
      </c>
      <c r="G72" s="25">
        <v>20</v>
      </c>
      <c r="H72" s="25"/>
      <c r="I72" s="24">
        <f t="shared" ref="I72:I79" si="39">ROUNDUP(E72/15,0)</f>
        <v>1</v>
      </c>
      <c r="J72" s="24">
        <f t="shared" ref="J72:J79" si="40">ROUNDUP((F72+G72+H72)/15,0)</f>
        <v>2</v>
      </c>
    </row>
    <row r="73" spans="1:10">
      <c r="A73" s="2" t="s">
        <v>38</v>
      </c>
      <c r="B73" s="28">
        <v>3</v>
      </c>
      <c r="C73" s="25" t="s">
        <v>4</v>
      </c>
      <c r="D73" s="25">
        <f t="shared" ref="D73:D79" si="41">SUM(E73:G73)</f>
        <v>45</v>
      </c>
      <c r="E73" s="25">
        <v>15</v>
      </c>
      <c r="F73" s="25">
        <v>10</v>
      </c>
      <c r="G73" s="25">
        <v>20</v>
      </c>
      <c r="H73" s="25"/>
      <c r="I73" s="24">
        <f t="shared" si="39"/>
        <v>1</v>
      </c>
      <c r="J73" s="24">
        <f t="shared" si="40"/>
        <v>2</v>
      </c>
    </row>
    <row r="74" spans="1:10" ht="38.25">
      <c r="A74" s="2" t="s">
        <v>71</v>
      </c>
      <c r="B74" s="28">
        <v>4</v>
      </c>
      <c r="C74" s="25" t="s">
        <v>2</v>
      </c>
      <c r="D74" s="25">
        <f>SUM(E74:H74)</f>
        <v>45</v>
      </c>
      <c r="E74" s="25">
        <v>15</v>
      </c>
      <c r="F74" s="25">
        <v>10</v>
      </c>
      <c r="G74" s="25">
        <v>20</v>
      </c>
      <c r="H74" s="54"/>
      <c r="I74" s="24">
        <f t="shared" si="39"/>
        <v>1</v>
      </c>
      <c r="J74" s="24">
        <f t="shared" si="40"/>
        <v>2</v>
      </c>
    </row>
    <row r="75" spans="1:10" ht="38.25" customHeight="1">
      <c r="A75" s="2" t="s">
        <v>72</v>
      </c>
      <c r="B75" s="28">
        <v>3</v>
      </c>
      <c r="C75" s="25" t="s">
        <v>4</v>
      </c>
      <c r="D75" s="25">
        <f t="shared" si="41"/>
        <v>45</v>
      </c>
      <c r="E75" s="25">
        <v>15</v>
      </c>
      <c r="F75" s="25">
        <v>10</v>
      </c>
      <c r="G75" s="25">
        <v>20</v>
      </c>
      <c r="H75" s="25"/>
      <c r="I75" s="24">
        <f t="shared" ref="I75" si="42">ROUNDUP(E75/15,0)</f>
        <v>1</v>
      </c>
      <c r="J75" s="24">
        <f t="shared" ref="J75" si="43">ROUNDUP((F75+G75+H75)/15,0)</f>
        <v>2</v>
      </c>
    </row>
    <row r="76" spans="1:10" s="53" customFormat="1">
      <c r="A76" s="2" t="s">
        <v>81</v>
      </c>
      <c r="B76" s="28">
        <v>3</v>
      </c>
      <c r="C76" s="25" t="s">
        <v>4</v>
      </c>
      <c r="D76" s="25">
        <f t="shared" si="41"/>
        <v>45</v>
      </c>
      <c r="E76" s="25">
        <v>15</v>
      </c>
      <c r="F76" s="25">
        <v>10</v>
      </c>
      <c r="G76" s="25">
        <v>20</v>
      </c>
      <c r="H76" s="25"/>
      <c r="I76" s="24">
        <f t="shared" si="39"/>
        <v>1</v>
      </c>
      <c r="J76" s="24">
        <f t="shared" si="40"/>
        <v>2</v>
      </c>
    </row>
    <row r="77" spans="1:10" s="53" customFormat="1" ht="25.5">
      <c r="A77" s="2" t="s">
        <v>68</v>
      </c>
      <c r="B77" s="28">
        <v>3</v>
      </c>
      <c r="C77" s="25" t="s">
        <v>4</v>
      </c>
      <c r="D77" s="25">
        <f t="shared" si="41"/>
        <v>45</v>
      </c>
      <c r="E77" s="25">
        <v>15</v>
      </c>
      <c r="F77" s="25">
        <v>10</v>
      </c>
      <c r="G77" s="25">
        <v>20</v>
      </c>
      <c r="H77" s="25"/>
      <c r="I77" s="24">
        <f t="shared" si="39"/>
        <v>1</v>
      </c>
      <c r="J77" s="24">
        <f t="shared" si="40"/>
        <v>2</v>
      </c>
    </row>
    <row r="78" spans="1:10">
      <c r="A78" s="48" t="s">
        <v>5</v>
      </c>
      <c r="B78" s="28">
        <v>3</v>
      </c>
      <c r="C78" s="23" t="s">
        <v>4</v>
      </c>
      <c r="D78" s="25">
        <f t="shared" si="41"/>
        <v>30</v>
      </c>
      <c r="E78" s="25"/>
      <c r="F78" s="25"/>
      <c r="G78" s="25">
        <v>30</v>
      </c>
      <c r="H78" s="24"/>
      <c r="I78" s="24">
        <f t="shared" si="39"/>
        <v>0</v>
      </c>
      <c r="J78" s="24">
        <f t="shared" si="40"/>
        <v>2</v>
      </c>
    </row>
    <row r="79" spans="1:10" s="53" customFormat="1">
      <c r="A79" s="51" t="s">
        <v>3</v>
      </c>
      <c r="B79" s="35">
        <v>8</v>
      </c>
      <c r="C79" s="36" t="s">
        <v>2</v>
      </c>
      <c r="D79" s="25">
        <f t="shared" si="41"/>
        <v>0</v>
      </c>
      <c r="E79" s="37"/>
      <c r="F79" s="37"/>
      <c r="G79" s="37"/>
      <c r="H79" s="37"/>
      <c r="I79" s="24">
        <f t="shared" si="39"/>
        <v>0</v>
      </c>
      <c r="J79" s="24">
        <f t="shared" si="40"/>
        <v>0</v>
      </c>
    </row>
    <row r="80" spans="1:10" s="53" customFormat="1">
      <c r="A80" s="4" t="s">
        <v>1</v>
      </c>
      <c r="B80" s="79">
        <f>SUM(B72:B79)</f>
        <v>30</v>
      </c>
      <c r="C80" s="58">
        <f>COUNTIF(C72:C79,"e")</f>
        <v>2</v>
      </c>
      <c r="D80" s="1">
        <f t="shared" ref="D80:J80" si="44">SUM(D72:D79)</f>
        <v>300</v>
      </c>
      <c r="E80" s="1">
        <f t="shared" si="44"/>
        <v>90</v>
      </c>
      <c r="F80" s="1">
        <f t="shared" si="44"/>
        <v>60</v>
      </c>
      <c r="G80" s="1">
        <f t="shared" si="44"/>
        <v>150</v>
      </c>
      <c r="H80" s="1">
        <f t="shared" si="44"/>
        <v>0</v>
      </c>
      <c r="I80" s="1">
        <f t="shared" si="44"/>
        <v>6</v>
      </c>
      <c r="J80" s="80">
        <f t="shared" si="44"/>
        <v>14</v>
      </c>
    </row>
    <row r="81" spans="1:10" s="53" customFormat="1">
      <c r="A81" s="5" t="s">
        <v>27</v>
      </c>
      <c r="B81" s="72">
        <f t="shared" ref="B81:H81" si="45">B58+B70+B80+B48+B38+B27+B16</f>
        <v>210</v>
      </c>
      <c r="C81" s="72">
        <f t="shared" si="45"/>
        <v>17</v>
      </c>
      <c r="D81" s="72">
        <f t="shared" si="45"/>
        <v>2400</v>
      </c>
      <c r="E81" s="72">
        <f t="shared" si="45"/>
        <v>890</v>
      </c>
      <c r="F81" s="72">
        <f t="shared" si="45"/>
        <v>462</v>
      </c>
      <c r="G81" s="72">
        <f t="shared" si="45"/>
        <v>1020</v>
      </c>
      <c r="H81" s="72">
        <f t="shared" si="45"/>
        <v>28</v>
      </c>
      <c r="I81" s="39"/>
      <c r="J81" s="39"/>
    </row>
    <row r="82" spans="1:10">
      <c r="A82" s="6" t="s">
        <v>0</v>
      </c>
      <c r="B82" s="40"/>
      <c r="C82" s="39"/>
      <c r="D82" s="39"/>
      <c r="E82" s="41">
        <f>(E81/D81)*100</f>
        <v>37.083333333333336</v>
      </c>
      <c r="F82" s="42">
        <f>(F81/D81)*100</f>
        <v>19.25</v>
      </c>
      <c r="G82" s="43">
        <f>+(G81/D81)*100</f>
        <v>42.5</v>
      </c>
      <c r="H82" s="43">
        <f>+(H81/D81)*100</f>
        <v>1.1666666666666667</v>
      </c>
      <c r="I82" s="38"/>
      <c r="J82" s="38"/>
    </row>
    <row r="83" spans="1:10">
      <c r="A83" s="7" t="s">
        <v>70</v>
      </c>
      <c r="B83" s="40"/>
      <c r="C83" s="39"/>
      <c r="D83" s="39"/>
      <c r="E83" s="44"/>
      <c r="F83" s="44"/>
      <c r="G83" s="44"/>
      <c r="H83" s="45"/>
      <c r="I83" s="38"/>
      <c r="J83" s="38"/>
    </row>
    <row r="84" spans="1:10">
      <c r="A84" s="55" t="s">
        <v>69</v>
      </c>
      <c r="B84" s="56"/>
      <c r="C84" s="8"/>
      <c r="D84" s="8"/>
      <c r="E84" s="8"/>
      <c r="F84" s="8"/>
      <c r="G84" s="8"/>
      <c r="H84" s="8"/>
      <c r="I84" s="8"/>
      <c r="J84" s="8"/>
    </row>
    <row r="86" spans="1:10">
      <c r="D86" s="57"/>
    </row>
  </sheetData>
  <mergeCells count="2">
    <mergeCell ref="A1:J1"/>
    <mergeCell ref="A2:J2"/>
  </mergeCells>
  <conditionalFormatting sqref="D50:D51 D53:D57 D72:D79">
    <cfRule type="expression" dxfId="3" priority="55">
      <formula>#REF!&lt;&gt;$E50</formula>
    </cfRule>
  </conditionalFormatting>
  <conditionalFormatting sqref="D60:D66 D68:D69">
    <cfRule type="expression" dxfId="2" priority="54">
      <formula>#REF!&lt;&gt;$E60</formula>
    </cfRule>
  </conditionalFormatting>
  <conditionalFormatting sqref="D36">
    <cfRule type="expression" dxfId="1" priority="2">
      <formula>#REF!&lt;&gt;$E36</formula>
    </cfRule>
  </conditionalFormatting>
  <conditionalFormatting sqref="D67">
    <cfRule type="expression" dxfId="0" priority="1">
      <formula>#REF!&lt;&gt;$E67</formula>
    </cfRule>
  </conditionalFormatting>
  <printOptions horizontalCentered="1"/>
  <pageMargins left="0.25" right="0.25" top="0.75" bottom="0.75" header="0.3" footer="0.3"/>
  <pageSetup paperSize="9" fitToHeight="0" orientation="portrait" horizontalDpi="300" verticalDpi="300" r:id="rId1"/>
  <headerFooter alignWithMargins="0"/>
  <ignoredErrors>
    <ignoredError sqref="D36 D64 D52 C58 D67 C80 D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CIBI</dc:creator>
  <cp:lastModifiedBy>Danuta Sawa</cp:lastModifiedBy>
  <cp:lastPrinted>2025-12-09T07:57:42Z</cp:lastPrinted>
  <dcterms:created xsi:type="dcterms:W3CDTF">2020-05-15T09:04:33Z</dcterms:created>
  <dcterms:modified xsi:type="dcterms:W3CDTF">2025-12-09T07:57:44Z</dcterms:modified>
</cp:coreProperties>
</file>