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uta Sawa\Desktop\senat kwiecień 2025\doskonalenie dietetyka 1 i 2 stopień\"/>
    </mc:Choice>
  </mc:AlternateContent>
  <xr:revisionPtr revIDLastSave="0" documentId="8_{7B42C12D-33A3-4D71-A62E-7DD0B601F084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semestr I-VII" sheetId="1" r:id="rId1"/>
    <sheet name="Przedmioty do wybor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1" i="2" l="1"/>
  <c r="K31" i="2"/>
  <c r="F62" i="1" l="1"/>
  <c r="G62" i="1"/>
  <c r="H62" i="1"/>
  <c r="F51" i="1"/>
  <c r="G51" i="1"/>
  <c r="H51" i="1"/>
  <c r="F41" i="1"/>
  <c r="G41" i="1"/>
  <c r="H41" i="1"/>
  <c r="F32" i="1"/>
  <c r="G32" i="1"/>
  <c r="H32" i="1"/>
  <c r="F24" i="1"/>
  <c r="G24" i="1"/>
  <c r="H24" i="1"/>
  <c r="D75" i="1"/>
  <c r="D62" i="1"/>
  <c r="D51" i="1"/>
  <c r="D41" i="1"/>
  <c r="D32" i="1"/>
  <c r="D24" i="1"/>
  <c r="C75" i="1"/>
  <c r="C62" i="1"/>
  <c r="C51" i="1"/>
  <c r="C41" i="1"/>
  <c r="C32" i="1"/>
  <c r="C24" i="1"/>
  <c r="K65" i="1"/>
  <c r="K66" i="1"/>
  <c r="K67" i="1"/>
  <c r="K68" i="1"/>
  <c r="K69" i="1"/>
  <c r="K70" i="1"/>
  <c r="K71" i="1"/>
  <c r="K72" i="1"/>
  <c r="K73" i="1"/>
  <c r="J65" i="1"/>
  <c r="J66" i="1"/>
  <c r="J67" i="1"/>
  <c r="J68" i="1"/>
  <c r="J69" i="1"/>
  <c r="J70" i="1"/>
  <c r="J71" i="1"/>
  <c r="J72" i="1"/>
  <c r="J73" i="1"/>
  <c r="K64" i="1"/>
  <c r="J64" i="1"/>
  <c r="K60" i="1"/>
  <c r="J60" i="1"/>
  <c r="K59" i="1"/>
  <c r="J59" i="1"/>
  <c r="K58" i="1"/>
  <c r="J58" i="1"/>
  <c r="K21" i="1"/>
  <c r="J21" i="1"/>
  <c r="K57" i="1"/>
  <c r="J57" i="1"/>
  <c r="K56" i="1"/>
  <c r="J56" i="1"/>
  <c r="K55" i="1"/>
  <c r="J55" i="1"/>
  <c r="K54" i="1"/>
  <c r="J54" i="1"/>
  <c r="K53" i="1"/>
  <c r="J5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35" i="1"/>
  <c r="K35" i="1"/>
  <c r="J36" i="1"/>
  <c r="K36" i="1"/>
  <c r="J37" i="1"/>
  <c r="K37" i="1"/>
  <c r="J38" i="1"/>
  <c r="K38" i="1"/>
  <c r="J39" i="1"/>
  <c r="K39" i="1"/>
  <c r="J40" i="1"/>
  <c r="K40" i="1"/>
  <c r="J27" i="1"/>
  <c r="K27" i="1"/>
  <c r="J28" i="1"/>
  <c r="K28" i="1"/>
  <c r="J29" i="1"/>
  <c r="K29" i="1"/>
  <c r="J30" i="1"/>
  <c r="K30" i="1"/>
  <c r="J31" i="1"/>
  <c r="K31" i="1"/>
  <c r="K43" i="1"/>
  <c r="J43" i="1"/>
  <c r="K34" i="1"/>
  <c r="J34" i="1"/>
  <c r="K26" i="1"/>
  <c r="J26" i="1"/>
  <c r="K23" i="1"/>
  <c r="J23" i="1"/>
  <c r="K22" i="1"/>
  <c r="J22" i="1"/>
  <c r="K20" i="1"/>
  <c r="J20" i="1"/>
  <c r="K19" i="1"/>
  <c r="J19" i="1"/>
  <c r="K18" i="1"/>
  <c r="J18" i="1"/>
  <c r="K17" i="1"/>
  <c r="J17" i="1"/>
  <c r="K16" i="1"/>
  <c r="J16" i="1"/>
  <c r="F14" i="1"/>
  <c r="G14" i="1"/>
  <c r="H14" i="1"/>
  <c r="D14" i="1"/>
  <c r="C14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K6" i="1"/>
  <c r="J6" i="1"/>
  <c r="K41" i="1" l="1"/>
  <c r="J32" i="1"/>
  <c r="K32" i="1"/>
  <c r="K51" i="1"/>
  <c r="J75" i="1"/>
  <c r="K75" i="1"/>
  <c r="J24" i="1"/>
  <c r="J41" i="1"/>
  <c r="J62" i="1"/>
  <c r="K24" i="1"/>
  <c r="K62" i="1"/>
  <c r="J51" i="1"/>
  <c r="J14" i="1"/>
  <c r="D76" i="1"/>
  <c r="E38" i="1"/>
  <c r="E22" i="1"/>
  <c r="I62" i="1"/>
  <c r="E59" i="1"/>
  <c r="E49" i="1"/>
  <c r="E58" i="1"/>
  <c r="E21" i="1"/>
  <c r="E57" i="1"/>
  <c r="E56" i="1"/>
  <c r="E55" i="1"/>
  <c r="E54" i="1"/>
  <c r="E53" i="1"/>
  <c r="F75" i="1"/>
  <c r="G75" i="1"/>
  <c r="H75" i="1"/>
  <c r="I75" i="1"/>
  <c r="I51" i="1" l="1"/>
  <c r="I41" i="1"/>
  <c r="I32" i="1"/>
  <c r="I14" i="1"/>
  <c r="E69" i="1"/>
  <c r="E30" i="1" l="1"/>
  <c r="E50" i="1"/>
  <c r="L44" i="2"/>
  <c r="K44" i="2"/>
  <c r="L43" i="2"/>
  <c r="K43" i="2"/>
  <c r="L35" i="2"/>
  <c r="K35" i="2"/>
  <c r="L34" i="2"/>
  <c r="K34" i="2"/>
  <c r="L38" i="2"/>
  <c r="K38" i="2"/>
  <c r="L37" i="2"/>
  <c r="K37" i="2"/>
  <c r="L28" i="2"/>
  <c r="K28" i="2"/>
  <c r="L27" i="2"/>
  <c r="K27" i="2"/>
  <c r="L32" i="2"/>
  <c r="K32" i="2"/>
  <c r="L30" i="2"/>
  <c r="K30" i="2"/>
  <c r="L22" i="2"/>
  <c r="K22" i="2"/>
  <c r="L21" i="2"/>
  <c r="K21" i="2"/>
  <c r="K16" i="2"/>
  <c r="K15" i="2"/>
  <c r="L25" i="2"/>
  <c r="K25" i="2"/>
  <c r="L24" i="2"/>
  <c r="K24" i="2"/>
  <c r="L13" i="2"/>
  <c r="K13" i="2"/>
  <c r="L12" i="2"/>
  <c r="K12" i="2"/>
  <c r="L10" i="2"/>
  <c r="K10" i="2"/>
  <c r="L9" i="2"/>
  <c r="K9" i="2"/>
  <c r="K7" i="2"/>
  <c r="K6" i="2"/>
  <c r="K5" i="2"/>
  <c r="E73" i="1"/>
  <c r="E72" i="1"/>
  <c r="E67" i="1"/>
  <c r="E48" i="1"/>
  <c r="E70" i="1"/>
  <c r="E44" i="1"/>
  <c r="E65" i="1"/>
  <c r="E66" i="1"/>
  <c r="K14" i="1"/>
  <c r="E7" i="1"/>
  <c r="E60" i="1"/>
  <c r="E16" i="1"/>
  <c r="E47" i="1"/>
  <c r="E34" i="1"/>
  <c r="E46" i="1"/>
  <c r="E45" i="1"/>
  <c r="E17" i="1"/>
  <c r="E36" i="1"/>
  <c r="E19" i="1"/>
  <c r="E43" i="1"/>
  <c r="E39" i="1"/>
  <c r="E29" i="1"/>
  <c r="E37" i="1"/>
  <c r="E35" i="1"/>
  <c r="E9" i="1"/>
  <c r="E27" i="1"/>
  <c r="E31" i="1"/>
  <c r="E64" i="1"/>
  <c r="E28" i="1"/>
  <c r="E20" i="1"/>
  <c r="E26" i="1"/>
  <c r="E23" i="1"/>
  <c r="E13" i="1"/>
  <c r="E12" i="1"/>
  <c r="E10" i="1"/>
  <c r="E11" i="1"/>
  <c r="E8" i="1"/>
  <c r="E18" i="1"/>
  <c r="E6" i="1"/>
  <c r="E62" i="1" l="1"/>
  <c r="E24" i="1"/>
  <c r="E32" i="1"/>
  <c r="E14" i="1"/>
  <c r="E41" i="1"/>
  <c r="E75" i="1"/>
  <c r="E51" i="1"/>
  <c r="C76" i="1"/>
  <c r="H76" i="1"/>
  <c r="G76" i="1"/>
  <c r="F76" i="1"/>
  <c r="E76" i="1" l="1"/>
  <c r="F77" i="1" s="1"/>
  <c r="H77" i="1"/>
  <c r="G77" i="1" l="1"/>
  <c r="I77" i="1"/>
  <c r="I76" i="1"/>
  <c r="I24" i="1"/>
</calcChain>
</file>

<file path=xl/sharedStrings.xml><?xml version="1.0" encoding="utf-8"?>
<sst xmlns="http://schemas.openxmlformats.org/spreadsheetml/2006/main" count="225" uniqueCount="127">
  <si>
    <t>WYDZIAŁ Nauk o Żywności i Biotechnologii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</si>
  <si>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</si>
  <si>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</si>
  <si>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</si>
  <si>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</si>
  <si>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</si>
  <si>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</si>
  <si>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</si>
  <si>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</si>
  <si>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</si>
  <si>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</si>
  <si>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SEMESTR I  (8 zjazdów)</t>
  </si>
  <si>
    <t xml:space="preserve">Anatomia człowieka </t>
  </si>
  <si>
    <t>e</t>
  </si>
  <si>
    <t>Fizjologia człowieka</t>
  </si>
  <si>
    <t>Psychologia ogólna*</t>
  </si>
  <si>
    <t>z</t>
  </si>
  <si>
    <t>Przedmiot do wyboru 1</t>
  </si>
  <si>
    <t>Przedmiot humanistyczny I</t>
  </si>
  <si>
    <t>Język obcy 1</t>
  </si>
  <si>
    <t xml:space="preserve">Σ   </t>
  </si>
  <si>
    <t>SEMESTR II (8 zjazdów)</t>
  </si>
  <si>
    <t>Język obcy 2</t>
  </si>
  <si>
    <t>Parazytologia</t>
  </si>
  <si>
    <t>Biochemia ogólna i żywności</t>
  </si>
  <si>
    <t>Mikrobiologia ogólna i żywności</t>
  </si>
  <si>
    <t>Organizacja pracy dietetyka</t>
  </si>
  <si>
    <t>SEMESTR III (8 zjazdów)</t>
  </si>
  <si>
    <t>Język obcy 3</t>
  </si>
  <si>
    <t>Chemia żywności</t>
  </si>
  <si>
    <t>Podstawy żywienia człowieka</t>
  </si>
  <si>
    <t>Edukacja żywieniowa</t>
  </si>
  <si>
    <t>Analiza i ocena jakości żywności</t>
  </si>
  <si>
    <t>Kwalifikowana pierwsza pomoc</t>
  </si>
  <si>
    <t>SEMESTR IV (8 zjazdów)</t>
  </si>
  <si>
    <t>Język obcy 4</t>
  </si>
  <si>
    <t>Genetyka</t>
  </si>
  <si>
    <t>Podstawy dietetyki</t>
  </si>
  <si>
    <t xml:space="preserve">Kliniczny zarys chorób </t>
  </si>
  <si>
    <t>Metody analizy instrumentalnej</t>
  </si>
  <si>
    <t>Praktyka zawodowa (6 tygodni)</t>
  </si>
  <si>
    <t>SEMESTR V (8 zjazdów)</t>
  </si>
  <si>
    <t>Technologia żywności</t>
  </si>
  <si>
    <t>Higiena i bezpieczeństwo żywności</t>
  </si>
  <si>
    <t>Dietetyka pediatryczna</t>
  </si>
  <si>
    <t>SEMESTR VI (8 zjazdów)</t>
  </si>
  <si>
    <t>Toksykologia</t>
  </si>
  <si>
    <t>Farmakologia i  interakcja leków z żywnością</t>
  </si>
  <si>
    <t>Żywienie ludzi starszych</t>
  </si>
  <si>
    <t>Nutrigenomika</t>
  </si>
  <si>
    <t>SEMESTR VII (7 zjazdów)</t>
  </si>
  <si>
    <t>Prawo i ekonomika w ochronie zdrowia*</t>
  </si>
  <si>
    <t>Współczesne trendy w żywieniu człowieka</t>
  </si>
  <si>
    <t>Interwencja żywieniowa</t>
  </si>
  <si>
    <t>Przedmiot humanistyczny II*</t>
  </si>
  <si>
    <t>Seminarium dyplomowe 2</t>
  </si>
  <si>
    <t>Ogółem godzin w semestrach 1 - 7</t>
  </si>
  <si>
    <t>Udział procentowy [%]</t>
  </si>
  <si>
    <t>* Zajęcia z obszarów nauk humanistycznych i społecznych</t>
  </si>
  <si>
    <t>Nazwa przdmiotu do wyboru</t>
  </si>
  <si>
    <t>Wykładów 
tygodniowo</t>
  </si>
  <si>
    <t>Ćwiczeń 
tygodniowo</t>
  </si>
  <si>
    <t xml:space="preserve">Jezyk obcy </t>
  </si>
  <si>
    <t>Język angielski (wybór poziomu biegłości językowej)</t>
  </si>
  <si>
    <t>Język niemiecki (wybór poziomu biegłości językowej)</t>
  </si>
  <si>
    <t>Jezyk rosyjski (wybór poziomu biegłości językowej)</t>
  </si>
  <si>
    <t xml:space="preserve">SEMESTR I - Przedmiot humanistyczny I </t>
  </si>
  <si>
    <t>Historia ziołolecznictwa</t>
  </si>
  <si>
    <t>Metody skutecznego studiowania</t>
  </si>
  <si>
    <t xml:space="preserve">SEMESTR I - Przedmiot do wyboru 1 </t>
  </si>
  <si>
    <t>Chemia ogólna</t>
  </si>
  <si>
    <t>Podstawy chemii organicznej i nieorganicznej</t>
  </si>
  <si>
    <t>Rynek i marketing produktów żywnościowych</t>
  </si>
  <si>
    <t>Rynek i marketing usług dietetycznych</t>
  </si>
  <si>
    <t>Technologia gastronomiczna</t>
  </si>
  <si>
    <t>Przemysłowa produkcja potraw</t>
  </si>
  <si>
    <t>SEMESTR V - Przedmiot do wyboru 4</t>
  </si>
  <si>
    <t>Przechowywanie i dystrybucja żywności</t>
  </si>
  <si>
    <t>SEMESTR V - Przedmiot do wyboru 5</t>
  </si>
  <si>
    <t>Nutrikosmetologia</t>
  </si>
  <si>
    <t>SEMESTR VI - Przedmiot do wyboru 6</t>
  </si>
  <si>
    <t>Żywienie sportowców i osób aktywnych fizycznie</t>
  </si>
  <si>
    <t>Supplements in support of  physical activity</t>
  </si>
  <si>
    <t>SEMESTR VI - Przedmiot do wyboru 7</t>
  </si>
  <si>
    <t>Suplementy diety</t>
  </si>
  <si>
    <t>Dodatki do żywności</t>
  </si>
  <si>
    <t>Żywność regionalna i tradycyjna</t>
  </si>
  <si>
    <t>Dietoterapia</t>
  </si>
  <si>
    <t>Dietotherapy</t>
  </si>
  <si>
    <t>Żywność funkcjonalna</t>
  </si>
  <si>
    <t xml:space="preserve">SEMESTR VII - Przedmiot humanistyczny II </t>
  </si>
  <si>
    <t>Przedsiębiorczość akademicka</t>
  </si>
  <si>
    <t>Podstawy negocjacji</t>
  </si>
  <si>
    <t>Żywność z produkcji klasycznej i ekologicznej</t>
  </si>
  <si>
    <t>Podstawy żywienia zbiorowego</t>
  </si>
  <si>
    <t>Żywienia zbiorowe różnych grup ludności</t>
  </si>
  <si>
    <t>Nowa żywność</t>
  </si>
  <si>
    <t>Konsultacja dietetyczna - practicum</t>
  </si>
  <si>
    <t>SEMESTR VII - Przedmiot do wyboru 8</t>
  </si>
  <si>
    <t>SEMESTR VII- Przedmiot do wyboru 9</t>
  </si>
  <si>
    <t>Kultura żywienia</t>
  </si>
  <si>
    <t>Terapia żywieniowa w chorobie otyłościowej</t>
  </si>
  <si>
    <t>Analiza danych naukowych w praktyce dietetycznej</t>
  </si>
  <si>
    <t>SEMESTR V - Przedmiot do wyboru 2</t>
  </si>
  <si>
    <t>SEMESTR VII - Przedmiot do wyboru 3</t>
  </si>
  <si>
    <t>SEMESTR II - Przedmiot do wyboru 10</t>
  </si>
  <si>
    <t>Ocena stanu odżywienia</t>
  </si>
  <si>
    <t>Towaroznawstwo produktów spożywczych</t>
  </si>
  <si>
    <t>Projektowanie środków spożywczych</t>
  </si>
  <si>
    <t>Przedmiot do wyboru 2</t>
  </si>
  <si>
    <t>Przedmiot do wyboru 3</t>
  </si>
  <si>
    <t>Przedmiot do wyboru 4</t>
  </si>
  <si>
    <t>Przedmiot do wyboru 5</t>
  </si>
  <si>
    <t>Przedmiot do wyboru 6</t>
  </si>
  <si>
    <t>Przedmiot do wyboru 7</t>
  </si>
  <si>
    <t>Przedmiot do wyboru 8</t>
  </si>
  <si>
    <t>Przedmiot do wyboru 9</t>
  </si>
  <si>
    <t>Przedmiot do wyboru 10</t>
  </si>
  <si>
    <t>Normy, standardy i certyfikowanie żywności</t>
  </si>
  <si>
    <t>Narzędzia IT w praktyce dietetycznej</t>
  </si>
  <si>
    <t>** w tym 2 godz. - metodyka wyszukiwania informacji naukowych</t>
  </si>
  <si>
    <t>Seminarium  dyplomowe 1**</t>
  </si>
  <si>
    <t>Technologie informacyjne</t>
  </si>
  <si>
    <t>Bhp z ergonomią</t>
  </si>
  <si>
    <t>Projekt licencjacki i egzamin dyplomowy</t>
  </si>
  <si>
    <t>Kierunek Dietetyka - studia niestacjonarne pierwszego stopnia
Plan studiów zgodny z Uchwałą nr 53/2024-2025 Senatu UP w Lublinie z dnia 25 kwietnia 2025 r.Obowiązuje od roku akademickiego 2025/2026   zał. 4b</t>
  </si>
  <si>
    <t>Kierunek Dietetyka - studia niestacjonarne pierwszego stopnia
Plan studiów zgodny z Uchwałą nr 53/2024-2025 Senatu UP w Lublinie z dnia 25 kwietnia 2025 r. Obowiązuje od roku akademickiego 2025/2026 zał.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</si>
</sst>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"/>
  </numFmts>
  <fonts count="12" x14ac:knownFonts="1"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sz val="6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1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CFF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1" fillId="0" borderId="0"/>
    <xf numFmtId="0" fontId="11" fillId="0" borderId="0"/>
    <xf numFmtId="164" fontId="1" fillId="0" borderId="0"/>
    <xf numFmtId="0" fontId="1" fillId="0" borderId="0"/>
  </cellStyleXfs>
  <cellXfs count="1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/>
    <xf numFmtId="1" fontId="5" fillId="0" borderId="2" xfId="1" applyNumberFormat="1" applyFont="1" applyBorder="1" applyAlignment="1">
      <alignment horizontal="center" vertical="center" wrapText="1"/>
    </xf>
    <xf numFmtId="164" fontId="5" fillId="0" borderId="2" xfId="3" applyFont="1" applyBorder="1" applyAlignment="1" applyProtection="1">
      <alignment horizontal="center" vertical="center" textRotation="90" wrapText="1"/>
    </xf>
    <xf numFmtId="164" fontId="5" fillId="0" borderId="2" xfId="3" applyFont="1" applyBorder="1" applyAlignment="1" applyProtection="1">
      <alignment horizontal="center" vertical="center" textRotation="90"/>
    </xf>
    <xf numFmtId="49" fontId="5" fillId="0" borderId="2" xfId="3" applyNumberFormat="1" applyFont="1" applyBorder="1" applyAlignment="1" applyProtection="1">
      <alignment horizontal="center" vertical="center" textRotation="90" wrapText="1"/>
    </xf>
    <xf numFmtId="0" fontId="3" fillId="0" borderId="3" xfId="0" applyFont="1" applyBorder="1" applyAlignment="1">
      <alignment horizontal="center"/>
    </xf>
    <xf numFmtId="1" fontId="2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4" fillId="0" borderId="3" xfId="1" applyFont="1" applyBorder="1" applyAlignment="1">
      <alignment horizontal="right" vertical="center"/>
    </xf>
    <xf numFmtId="1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" fontId="4" fillId="0" borderId="0" xfId="1" applyNumberFormat="1" applyFont="1"/>
    <xf numFmtId="0" fontId="4" fillId="0" borderId="3" xfId="1" applyFont="1" applyBorder="1" applyAlignment="1">
      <alignment vertical="center"/>
    </xf>
    <xf numFmtId="0" fontId="3" fillId="0" borderId="3" xfId="0" applyFont="1" applyBorder="1"/>
    <xf numFmtId="0" fontId="3" fillId="0" borderId="3" xfId="1" applyFont="1" applyBorder="1" applyAlignment="1">
      <alignment horizontal="center" vertical="center"/>
    </xf>
    <xf numFmtId="0" fontId="3" fillId="0" borderId="0" xfId="1" applyFont="1"/>
    <xf numFmtId="1" fontId="6" fillId="0" borderId="1" xfId="1" applyNumberFormat="1" applyFont="1" applyBorder="1" applyAlignment="1">
      <alignment horizontal="center"/>
    </xf>
    <xf numFmtId="1" fontId="6" fillId="2" borderId="4" xfId="1" applyNumberFormat="1" applyFont="1" applyFill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1" fontId="3" fillId="0" borderId="6" xfId="1" applyNumberFormat="1" applyFont="1" applyBorder="1" applyAlignment="1">
      <alignment vertical="center"/>
    </xf>
    <xf numFmtId="1" fontId="6" fillId="0" borderId="6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/>
    <xf numFmtId="1" fontId="3" fillId="0" borderId="0" xfId="1" applyNumberFormat="1" applyFont="1"/>
    <xf numFmtId="1" fontId="4" fillId="0" borderId="0" xfId="1" applyNumberFormat="1" applyFont="1" applyBorder="1" applyAlignment="1">
      <alignment horizontal="center"/>
    </xf>
    <xf numFmtId="9" fontId="6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1" fontId="3" fillId="0" borderId="0" xfId="1" applyNumberFormat="1" applyFont="1" applyBorder="1" applyAlignment="1">
      <alignment horizontal="center"/>
    </xf>
    <xf numFmtId="1" fontId="8" fillId="2" borderId="0" xfId="1" applyNumberFormat="1" applyFont="1" applyFill="1"/>
    <xf numFmtId="0" fontId="3" fillId="0" borderId="0" xfId="1" applyFont="1" applyBorder="1"/>
    <xf numFmtId="1" fontId="3" fillId="0" borderId="0" xfId="1" applyNumberFormat="1" applyFont="1" applyBorder="1"/>
    <xf numFmtId="0" fontId="2" fillId="0" borderId="0" xfId="1" applyFont="1" applyBorder="1"/>
    <xf numFmtId="1" fontId="6" fillId="0" borderId="0" xfId="1" applyNumberFormat="1" applyFont="1" applyBorder="1" applyAlignment="1">
      <alignment horizontal="center" vertical="center" textRotation="90"/>
    </xf>
    <xf numFmtId="1" fontId="3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4" fillId="0" borderId="0" xfId="1" applyFont="1" applyBorder="1"/>
    <xf numFmtId="0" fontId="3" fillId="0" borderId="0" xfId="1" applyFont="1" applyAlignment="1">
      <alignment vertical="center"/>
    </xf>
    <xf numFmtId="1" fontId="2" fillId="0" borderId="0" xfId="1" applyNumberFormat="1" applyFont="1" applyBorder="1"/>
    <xf numFmtId="0" fontId="2" fillId="0" borderId="0" xfId="1" applyFont="1" applyAlignment="1">
      <alignment horizontal="center"/>
    </xf>
    <xf numFmtId="0" fontId="9" fillId="0" borderId="0" xfId="4" applyFont="1"/>
    <xf numFmtId="0" fontId="3" fillId="0" borderId="0" xfId="4" applyFont="1"/>
    <xf numFmtId="0" fontId="4" fillId="0" borderId="3" xfId="1" applyFont="1" applyBorder="1" applyAlignment="1">
      <alignment horizontal="center" vertical="center" wrapText="1"/>
    </xf>
    <xf numFmtId="164" fontId="4" fillId="0" borderId="3" xfId="3" applyFont="1" applyBorder="1" applyAlignment="1" applyProtection="1">
      <alignment horizontal="center" vertical="center" textRotation="90" wrapText="1"/>
    </xf>
    <xf numFmtId="164" fontId="4" fillId="0" borderId="3" xfId="3" applyFont="1" applyBorder="1" applyAlignment="1" applyProtection="1">
      <alignment horizontal="center" vertical="center" textRotation="90"/>
    </xf>
    <xf numFmtId="49" fontId="4" fillId="0" borderId="3" xfId="3" applyNumberFormat="1" applyFont="1" applyBorder="1" applyAlignment="1" applyProtection="1">
      <alignment horizontal="center" vertical="center" textRotation="90" wrapText="1"/>
    </xf>
    <xf numFmtId="1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0" borderId="0" xfId="4" applyFont="1" applyBorder="1"/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/>
    </xf>
    <xf numFmtId="1" fontId="2" fillId="3" borderId="3" xfId="1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4" fillId="3" borderId="3" xfId="1" applyFont="1" applyFill="1" applyBorder="1"/>
    <xf numFmtId="1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1" fontId="4" fillId="0" borderId="0" xfId="1" applyNumberFormat="1" applyFont="1" applyBorder="1"/>
    <xf numFmtId="0" fontId="3" fillId="3" borderId="0" xfId="0" applyFont="1" applyFill="1" applyBorder="1" applyAlignment="1">
      <alignment horizontal="left" wrapText="1"/>
    </xf>
    <xf numFmtId="165" fontId="3" fillId="0" borderId="3" xfId="0" applyNumberFormat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3" borderId="6" xfId="0" applyFont="1" applyFill="1" applyBorder="1" applyAlignment="1">
      <alignment wrapText="1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6" xfId="1" applyFont="1" applyFill="1" applyBorder="1" applyAlignment="1">
      <alignment vertical="center"/>
    </xf>
    <xf numFmtId="0" fontId="3" fillId="3" borderId="6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3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left"/>
    </xf>
    <xf numFmtId="0" fontId="3" fillId="3" borderId="6" xfId="1" applyFont="1" applyFill="1" applyBorder="1" applyAlignment="1">
      <alignment horizontal="left"/>
    </xf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vertical="center"/>
    </xf>
    <xf numFmtId="1" fontId="4" fillId="0" borderId="0" xfId="1" applyNumberFormat="1" applyFont="1" applyAlignment="1">
      <alignment wrapText="1"/>
    </xf>
    <xf numFmtId="0" fontId="3" fillId="3" borderId="3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0" fontId="3" fillId="3" borderId="0" xfId="1" applyFont="1" applyFill="1" applyAlignment="1">
      <alignment horizontal="left"/>
    </xf>
    <xf numFmtId="0" fontId="4" fillId="3" borderId="6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" fontId="4" fillId="0" borderId="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3" fillId="7" borderId="3" xfId="1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3" fillId="8" borderId="3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3" fillId="7" borderId="7" xfId="1" applyFont="1" applyFill="1" applyBorder="1" applyAlignment="1">
      <alignment horizontal="left" vertical="center"/>
    </xf>
    <xf numFmtId="0" fontId="3" fillId="7" borderId="6" xfId="1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6" borderId="7" xfId="1" applyFont="1" applyFill="1" applyBorder="1" applyAlignment="1">
      <alignment horizontal="left" vertical="center"/>
    </xf>
    <xf numFmtId="0" fontId="3" fillId="6" borderId="6" xfId="1" applyFont="1" applyFill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Normalny" xfId="0" builtinId="0"/>
    <cellStyle name="Normalny 2" xfId="1" xr:uid="{00000000-0005-0000-0000-000002000000}"/>
    <cellStyle name="Normalny 6" xfId="2" xr:uid="{00000000-0005-0000-0000-000003000000}"/>
    <cellStyle name="Walutowy 2" xfId="3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DBB6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L233"/>
  <sheetViews>
    <sheetView zoomScale="98" zoomScaleNormal="98" workbookViewId="0">
      <selection activeCell="B3" sqref="B3"/>
    </sheetView>
  </sheetViews>
  <sheetFormatPr defaultColWidth="13" defaultRowHeight="12.75" x14ac:dyDescent="0.2"/>
  <cols>
    <col min="1" max="1" width="4.42578125" style="55" customWidth="1"/>
    <col min="2" max="2" width="61.85546875" style="2" customWidth="1"/>
    <col min="3" max="3" width="5.42578125" style="3" customWidth="1"/>
    <col min="4" max="4" width="5.140625" style="4" customWidth="1"/>
    <col min="5" max="5" width="4.85546875" style="4" customWidth="1"/>
    <col min="6" max="6" width="5" style="4" customWidth="1"/>
    <col min="7" max="7" width="4.85546875" style="4" customWidth="1"/>
    <col min="8" max="8" width="5.28515625" style="4" customWidth="1"/>
    <col min="9" max="9" width="4.85546875" style="4" customWidth="1"/>
    <col min="10" max="10" width="5.140625" style="4" customWidth="1"/>
    <col min="11" max="11" width="5.42578125" style="5" customWidth="1"/>
    <col min="12" max="12" width="36.28515625" style="1" customWidth="1"/>
    <col min="13" max="974" width="13" style="1"/>
  </cols>
  <sheetData>
    <row r="1" spans="1:12" x14ac:dyDescent="0.2"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1:12" ht="48" customHeight="1" x14ac:dyDescent="0.2">
      <c r="B2" s="127" t="s">
        <v>125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1:12" x14ac:dyDescent="0.2">
      <c r="K3" s="6"/>
    </row>
    <row r="4" spans="1:12" s="7" customFormat="1" ht="84" customHeight="1" x14ac:dyDescent="0.2">
      <c r="A4" s="111"/>
      <c r="B4" s="91" t="s">
        <v>1</v>
      </c>
      <c r="C4" s="8" t="s">
        <v>2</v>
      </c>
      <c r="D4" s="9" t="s">
        <v>3</v>
      </c>
      <c r="E4" s="9" t="s">
        <v>4</v>
      </c>
      <c r="F4" s="10" t="s">
        <v>5</v>
      </c>
      <c r="G4" s="11" t="s">
        <v>6</v>
      </c>
      <c r="H4" s="11" t="s">
        <v>7</v>
      </c>
      <c r="I4" s="9" t="s">
        <v>8</v>
      </c>
      <c r="J4" s="10" t="s">
        <v>9</v>
      </c>
      <c r="K4" s="10" t="s">
        <v>10</v>
      </c>
    </row>
    <row r="5" spans="1:12" s="7" customFormat="1" ht="12.75" customHeight="1" x14ac:dyDescent="0.2">
      <c r="A5" s="111"/>
      <c r="B5" s="128" t="s">
        <v>11</v>
      </c>
      <c r="C5" s="129"/>
      <c r="D5" s="129"/>
      <c r="E5" s="129"/>
      <c r="F5" s="129"/>
      <c r="G5" s="129"/>
      <c r="H5" s="129"/>
      <c r="I5" s="129"/>
      <c r="J5" s="129"/>
      <c r="K5" s="129"/>
    </row>
    <row r="6" spans="1:12" s="7" customFormat="1" ht="12.6" customHeight="1" x14ac:dyDescent="0.2">
      <c r="A6" s="111">
        <v>1</v>
      </c>
      <c r="B6" s="92" t="s">
        <v>12</v>
      </c>
      <c r="C6" s="12">
        <v>4</v>
      </c>
      <c r="D6" s="12" t="s">
        <v>13</v>
      </c>
      <c r="E6" s="72">
        <f t="shared" ref="E6:E13" si="0">SUM(F6:H6)</f>
        <v>40</v>
      </c>
      <c r="F6" s="12">
        <v>24</v>
      </c>
      <c r="G6" s="12">
        <v>4</v>
      </c>
      <c r="H6" s="12">
        <v>12</v>
      </c>
      <c r="I6" s="13"/>
      <c r="J6" s="90">
        <f>F6/8</f>
        <v>3</v>
      </c>
      <c r="K6" s="90">
        <f>(G6+H6)/8</f>
        <v>2</v>
      </c>
    </row>
    <row r="7" spans="1:12" s="7" customFormat="1" ht="12.6" customHeight="1" x14ac:dyDescent="0.2">
      <c r="A7" s="111">
        <v>2</v>
      </c>
      <c r="B7" s="102" t="s">
        <v>51</v>
      </c>
      <c r="C7" s="74">
        <v>2</v>
      </c>
      <c r="D7" s="72" t="s">
        <v>16</v>
      </c>
      <c r="E7" s="72">
        <f>SUM(F7:H7)</f>
        <v>21</v>
      </c>
      <c r="F7" s="74">
        <v>21</v>
      </c>
      <c r="G7" s="74">
        <v>0</v>
      </c>
      <c r="H7" s="74">
        <v>0</v>
      </c>
      <c r="I7" s="72"/>
      <c r="J7" s="90">
        <f t="shared" ref="J7:J13" si="1">F7/8</f>
        <v>2.625</v>
      </c>
      <c r="K7" s="90">
        <f t="shared" ref="K7:K13" si="2">(G7+H7)/8</f>
        <v>0</v>
      </c>
    </row>
    <row r="8" spans="1:12" s="7" customFormat="1" ht="12.6" customHeight="1" x14ac:dyDescent="0.2">
      <c r="A8" s="111">
        <v>3</v>
      </c>
      <c r="B8" s="92" t="s">
        <v>15</v>
      </c>
      <c r="C8" s="12">
        <v>2</v>
      </c>
      <c r="D8" s="12" t="s">
        <v>16</v>
      </c>
      <c r="E8" s="12">
        <f t="shared" si="0"/>
        <v>24</v>
      </c>
      <c r="F8" s="12">
        <v>24</v>
      </c>
      <c r="G8" s="12">
        <v>0</v>
      </c>
      <c r="H8" s="12">
        <v>0</v>
      </c>
      <c r="I8" s="13"/>
      <c r="J8" s="90">
        <f t="shared" si="1"/>
        <v>3</v>
      </c>
      <c r="K8" s="90">
        <f t="shared" si="2"/>
        <v>0</v>
      </c>
    </row>
    <row r="9" spans="1:12" s="7" customFormat="1" ht="11.25" customHeight="1" x14ac:dyDescent="0.2">
      <c r="A9" s="111">
        <v>4</v>
      </c>
      <c r="B9" s="113" t="s">
        <v>30</v>
      </c>
      <c r="C9" s="75">
        <v>5</v>
      </c>
      <c r="D9" s="72" t="s">
        <v>13</v>
      </c>
      <c r="E9" s="72">
        <f>SUM(F9:H9)</f>
        <v>40</v>
      </c>
      <c r="F9" s="65">
        <v>16</v>
      </c>
      <c r="G9" s="65">
        <v>8</v>
      </c>
      <c r="H9" s="65">
        <v>16</v>
      </c>
      <c r="I9" s="72"/>
      <c r="J9" s="90">
        <f t="shared" si="1"/>
        <v>2</v>
      </c>
      <c r="K9" s="90">
        <f t="shared" si="2"/>
        <v>3</v>
      </c>
    </row>
    <row r="10" spans="1:12" s="7" customFormat="1" ht="13.5" customHeight="1" x14ac:dyDescent="0.2">
      <c r="A10" s="111">
        <v>5</v>
      </c>
      <c r="B10" s="93" t="s">
        <v>122</v>
      </c>
      <c r="C10" s="72">
        <v>2</v>
      </c>
      <c r="D10" s="12" t="s">
        <v>16</v>
      </c>
      <c r="E10" s="12">
        <f t="shared" si="0"/>
        <v>18</v>
      </c>
      <c r="F10" s="12">
        <v>0</v>
      </c>
      <c r="G10" s="12">
        <v>0</v>
      </c>
      <c r="H10" s="12">
        <v>18</v>
      </c>
      <c r="I10" s="13"/>
      <c r="J10" s="90">
        <f t="shared" si="1"/>
        <v>0</v>
      </c>
      <c r="K10" s="90">
        <f t="shared" si="2"/>
        <v>2.25</v>
      </c>
    </row>
    <row r="11" spans="1:12" s="7" customFormat="1" ht="12.6" customHeight="1" x14ac:dyDescent="0.2">
      <c r="A11" s="111">
        <v>6</v>
      </c>
      <c r="B11" s="92" t="s">
        <v>17</v>
      </c>
      <c r="C11" s="12">
        <v>5</v>
      </c>
      <c r="D11" s="12" t="s">
        <v>13</v>
      </c>
      <c r="E11" s="12">
        <f>SUM(F11:H11)</f>
        <v>40</v>
      </c>
      <c r="F11" s="12">
        <v>16</v>
      </c>
      <c r="G11" s="12">
        <v>8</v>
      </c>
      <c r="H11" s="12">
        <v>16</v>
      </c>
      <c r="I11" s="13"/>
      <c r="J11" s="90">
        <f t="shared" si="1"/>
        <v>2</v>
      </c>
      <c r="K11" s="90">
        <f t="shared" si="2"/>
        <v>3</v>
      </c>
    </row>
    <row r="12" spans="1:12" s="7" customFormat="1" ht="12.6" customHeight="1" x14ac:dyDescent="0.2">
      <c r="A12" s="111">
        <v>7</v>
      </c>
      <c r="B12" s="94" t="s">
        <v>18</v>
      </c>
      <c r="C12" s="72">
        <v>2</v>
      </c>
      <c r="D12" s="12" t="s">
        <v>16</v>
      </c>
      <c r="E12" s="12">
        <f>SUM(F12:H12)</f>
        <v>16</v>
      </c>
      <c r="F12" s="12">
        <v>16</v>
      </c>
      <c r="G12" s="12">
        <v>0</v>
      </c>
      <c r="H12" s="12">
        <v>0</v>
      </c>
      <c r="I12" s="13"/>
      <c r="J12" s="90">
        <f t="shared" si="1"/>
        <v>2</v>
      </c>
      <c r="K12" s="90">
        <f t="shared" si="2"/>
        <v>0</v>
      </c>
    </row>
    <row r="13" spans="1:12" s="7" customFormat="1" ht="12.6" customHeight="1" x14ac:dyDescent="0.2">
      <c r="A13" s="111">
        <v>8</v>
      </c>
      <c r="B13" s="95" t="s">
        <v>19</v>
      </c>
      <c r="C13" s="72">
        <v>2</v>
      </c>
      <c r="D13" s="12" t="s">
        <v>16</v>
      </c>
      <c r="E13" s="12">
        <f t="shared" si="0"/>
        <v>18</v>
      </c>
      <c r="F13" s="12">
        <v>0</v>
      </c>
      <c r="G13" s="12">
        <v>0</v>
      </c>
      <c r="H13" s="12">
        <v>18</v>
      </c>
      <c r="I13" s="13"/>
      <c r="J13" s="90">
        <f t="shared" si="1"/>
        <v>0</v>
      </c>
      <c r="K13" s="90">
        <f t="shared" si="2"/>
        <v>2.25</v>
      </c>
    </row>
    <row r="14" spans="1:12" s="7" customFormat="1" ht="12.6" customHeight="1" x14ac:dyDescent="0.2">
      <c r="A14" s="111"/>
      <c r="B14" s="96" t="s">
        <v>20</v>
      </c>
      <c r="C14" s="80">
        <f>SUM(C6:C13)</f>
        <v>24</v>
      </c>
      <c r="D14" s="18">
        <f>COUNTIF(D6:D13,"e")</f>
        <v>3</v>
      </c>
      <c r="E14" s="17">
        <f>SUM(E6:E13)</f>
        <v>217</v>
      </c>
      <c r="F14" s="17">
        <f t="shared" ref="F14:H14" si="3">SUM(F6:F13)</f>
        <v>117</v>
      </c>
      <c r="G14" s="17">
        <f t="shared" si="3"/>
        <v>20</v>
      </c>
      <c r="H14" s="17">
        <f t="shared" si="3"/>
        <v>80</v>
      </c>
      <c r="I14" s="17">
        <f t="shared" ref="I14:K14" si="4">SUM(I6:I13)</f>
        <v>0</v>
      </c>
      <c r="J14" s="17">
        <f>SUM(J6:J13)</f>
        <v>14.625</v>
      </c>
      <c r="K14" s="17">
        <f t="shared" si="4"/>
        <v>12.5</v>
      </c>
      <c r="L14" s="19"/>
    </row>
    <row r="15" spans="1:12" s="7" customFormat="1" ht="12.6" customHeight="1" x14ac:dyDescent="0.2">
      <c r="A15" s="111"/>
      <c r="B15" s="97" t="s">
        <v>21</v>
      </c>
      <c r="C15" s="82"/>
      <c r="D15" s="20"/>
      <c r="E15" s="20"/>
      <c r="F15" s="20"/>
      <c r="G15" s="20"/>
      <c r="H15" s="20"/>
      <c r="I15" s="20"/>
      <c r="J15" s="20"/>
      <c r="K15" s="20"/>
    </row>
    <row r="16" spans="1:12" s="7" customFormat="1" ht="12.6" customHeight="1" x14ac:dyDescent="0.2">
      <c r="A16" s="111">
        <v>9</v>
      </c>
      <c r="B16" s="114" t="s">
        <v>93</v>
      </c>
      <c r="C16" s="117">
        <v>2</v>
      </c>
      <c r="D16" s="118" t="s">
        <v>16</v>
      </c>
      <c r="E16" s="118">
        <f>SUM(F16:H16)</f>
        <v>14</v>
      </c>
      <c r="F16" s="66">
        <v>14</v>
      </c>
      <c r="G16" s="66">
        <v>0</v>
      </c>
      <c r="H16" s="66">
        <v>0</v>
      </c>
      <c r="I16" s="119"/>
      <c r="J16" s="90">
        <f t="shared" ref="J16:J23" si="5">F16/8</f>
        <v>1.75</v>
      </c>
      <c r="K16" s="90">
        <f t="shared" ref="K16:K23" si="6">(G16+H16)/8</f>
        <v>0</v>
      </c>
    </row>
    <row r="17" spans="1:12" s="7" customFormat="1" ht="12.6" customHeight="1" x14ac:dyDescent="0.2">
      <c r="A17" s="111">
        <v>10</v>
      </c>
      <c r="B17" s="103" t="s">
        <v>39</v>
      </c>
      <c r="C17" s="65">
        <v>4</v>
      </c>
      <c r="D17" s="72" t="s">
        <v>16</v>
      </c>
      <c r="E17" s="72">
        <f>SUM(F17:H17)</f>
        <v>32</v>
      </c>
      <c r="F17" s="65">
        <v>16</v>
      </c>
      <c r="G17" s="65">
        <v>4</v>
      </c>
      <c r="H17" s="65">
        <v>12</v>
      </c>
      <c r="I17" s="72"/>
      <c r="J17" s="90">
        <f t="shared" si="5"/>
        <v>2</v>
      </c>
      <c r="K17" s="90">
        <f t="shared" si="6"/>
        <v>2</v>
      </c>
    </row>
    <row r="18" spans="1:12" s="7" customFormat="1" ht="12.6" customHeight="1" x14ac:dyDescent="0.2">
      <c r="A18" s="111">
        <v>11</v>
      </c>
      <c r="B18" s="92" t="s">
        <v>14</v>
      </c>
      <c r="C18" s="14">
        <v>5</v>
      </c>
      <c r="D18" s="12" t="s">
        <v>13</v>
      </c>
      <c r="E18" s="72">
        <f>SUM(F18:H18)</f>
        <v>50</v>
      </c>
      <c r="F18" s="14">
        <v>24</v>
      </c>
      <c r="G18" s="14">
        <v>8</v>
      </c>
      <c r="H18" s="14">
        <v>18</v>
      </c>
      <c r="I18" s="12"/>
      <c r="J18" s="90">
        <f t="shared" si="5"/>
        <v>3</v>
      </c>
      <c r="K18" s="90">
        <f t="shared" si="6"/>
        <v>3.25</v>
      </c>
    </row>
    <row r="19" spans="1:12" s="7" customFormat="1" ht="12.6" customHeight="1" x14ac:dyDescent="0.2">
      <c r="A19" s="111">
        <v>12</v>
      </c>
      <c r="B19" s="100" t="s">
        <v>37</v>
      </c>
      <c r="C19" s="65">
        <v>5</v>
      </c>
      <c r="D19" s="72" t="s">
        <v>13</v>
      </c>
      <c r="E19" s="72">
        <f>SUM(F19:H19)</f>
        <v>40</v>
      </c>
      <c r="F19" s="65">
        <v>16</v>
      </c>
      <c r="G19" s="65">
        <v>8</v>
      </c>
      <c r="H19" s="65">
        <v>16</v>
      </c>
      <c r="I19" s="72"/>
      <c r="J19" s="90">
        <f t="shared" si="5"/>
        <v>2</v>
      </c>
      <c r="K19" s="90">
        <f t="shared" si="6"/>
        <v>3</v>
      </c>
    </row>
    <row r="20" spans="1:12" s="7" customFormat="1" ht="12.6" customHeight="1" x14ac:dyDescent="0.2">
      <c r="A20" s="111">
        <v>13</v>
      </c>
      <c r="B20" s="92" t="s">
        <v>24</v>
      </c>
      <c r="C20" s="14">
        <v>5</v>
      </c>
      <c r="D20" s="12" t="s">
        <v>13</v>
      </c>
      <c r="E20" s="12">
        <f t="shared" ref="E20" si="7">SUM(F20:H20)</f>
        <v>48</v>
      </c>
      <c r="F20" s="14">
        <v>16</v>
      </c>
      <c r="G20" s="14">
        <v>8</v>
      </c>
      <c r="H20" s="14">
        <v>24</v>
      </c>
      <c r="I20" s="12"/>
      <c r="J20" s="90">
        <f t="shared" si="5"/>
        <v>2</v>
      </c>
      <c r="K20" s="90">
        <f t="shared" si="6"/>
        <v>4</v>
      </c>
    </row>
    <row r="21" spans="1:12" s="7" customFormat="1" ht="12.6" customHeight="1" x14ac:dyDescent="0.2">
      <c r="A21" s="111">
        <v>14</v>
      </c>
      <c r="B21" s="102" t="s">
        <v>123</v>
      </c>
      <c r="C21" s="74">
        <v>1</v>
      </c>
      <c r="D21" s="72" t="s">
        <v>16</v>
      </c>
      <c r="E21" s="72">
        <f>SUM(F21:H21)</f>
        <v>8</v>
      </c>
      <c r="F21" s="74">
        <v>8</v>
      </c>
      <c r="G21" s="74">
        <v>0</v>
      </c>
      <c r="H21" s="74">
        <v>0</v>
      </c>
      <c r="I21" s="72"/>
      <c r="J21" s="90">
        <f>F21/8</f>
        <v>1</v>
      </c>
      <c r="K21" s="90">
        <f>(G21+H21)/8</f>
        <v>0</v>
      </c>
    </row>
    <row r="22" spans="1:12" s="7" customFormat="1" ht="12.6" customHeight="1" x14ac:dyDescent="0.2">
      <c r="A22" s="111">
        <v>15</v>
      </c>
      <c r="B22" s="115" t="s">
        <v>100</v>
      </c>
      <c r="C22" s="65">
        <v>1</v>
      </c>
      <c r="D22" s="15" t="s">
        <v>16</v>
      </c>
      <c r="E22" s="12">
        <f t="shared" ref="E22" si="8">SUM(F22:H22)</f>
        <v>8</v>
      </c>
      <c r="F22" s="12">
        <v>8</v>
      </c>
      <c r="G22" s="12">
        <v>0</v>
      </c>
      <c r="H22" s="12">
        <v>0</v>
      </c>
      <c r="I22" s="13"/>
      <c r="J22" s="90">
        <f t="shared" si="5"/>
        <v>1</v>
      </c>
      <c r="K22" s="90">
        <f t="shared" si="6"/>
        <v>0</v>
      </c>
    </row>
    <row r="23" spans="1:12" s="7" customFormat="1" ht="12.6" customHeight="1" x14ac:dyDescent="0.2">
      <c r="A23" s="111">
        <v>16</v>
      </c>
      <c r="B23" s="95" t="s">
        <v>22</v>
      </c>
      <c r="C23" s="72">
        <v>2</v>
      </c>
      <c r="D23" s="12" t="s">
        <v>16</v>
      </c>
      <c r="E23" s="12">
        <f>SUM(F23:H23)</f>
        <v>16</v>
      </c>
      <c r="F23" s="12">
        <v>0</v>
      </c>
      <c r="G23" s="12">
        <v>0</v>
      </c>
      <c r="H23" s="12">
        <v>16</v>
      </c>
      <c r="I23" s="13"/>
      <c r="J23" s="90">
        <f t="shared" si="5"/>
        <v>0</v>
      </c>
      <c r="K23" s="90">
        <f t="shared" si="6"/>
        <v>2</v>
      </c>
    </row>
    <row r="24" spans="1:12" s="7" customFormat="1" ht="12.6" customHeight="1" x14ac:dyDescent="0.2">
      <c r="A24" s="111"/>
      <c r="B24" s="98" t="s">
        <v>20</v>
      </c>
      <c r="C24" s="80">
        <f>SUM(C16:C23)</f>
        <v>25</v>
      </c>
      <c r="D24" s="81">
        <f>COUNTIF(D16:D23,"e")</f>
        <v>3</v>
      </c>
      <c r="E24" s="17">
        <f>SUM(E16:E23)</f>
        <v>216</v>
      </c>
      <c r="F24" s="17">
        <f t="shared" ref="F24:H24" si="9">SUM(F16:F23)</f>
        <v>102</v>
      </c>
      <c r="G24" s="17">
        <f t="shared" si="9"/>
        <v>28</v>
      </c>
      <c r="H24" s="17">
        <f t="shared" si="9"/>
        <v>86</v>
      </c>
      <c r="I24" s="80">
        <f ca="1">SUM(I19:I30)</f>
        <v>0</v>
      </c>
      <c r="J24" s="80">
        <f>SUM(J16:J23)</f>
        <v>12.75</v>
      </c>
      <c r="K24" s="80">
        <f>SUM(K16:K23)</f>
        <v>14.25</v>
      </c>
      <c r="L24" s="19"/>
    </row>
    <row r="25" spans="1:12" s="7" customFormat="1" ht="12.6" customHeight="1" x14ac:dyDescent="0.2">
      <c r="A25" s="111"/>
      <c r="B25" s="99" t="s">
        <v>27</v>
      </c>
      <c r="C25" s="82"/>
      <c r="D25" s="82"/>
      <c r="E25" s="82"/>
      <c r="F25" s="82"/>
      <c r="G25" s="82"/>
      <c r="H25" s="82"/>
      <c r="I25" s="82"/>
      <c r="J25" s="82"/>
      <c r="K25" s="82"/>
      <c r="L25" s="19"/>
    </row>
    <row r="26" spans="1:12" s="7" customFormat="1" ht="12.6" customHeight="1" x14ac:dyDescent="0.2">
      <c r="A26" s="111">
        <v>17</v>
      </c>
      <c r="B26" s="92" t="s">
        <v>23</v>
      </c>
      <c r="C26" s="65">
        <v>2</v>
      </c>
      <c r="D26" s="15" t="s">
        <v>16</v>
      </c>
      <c r="E26" s="12">
        <f>SUM(F26:H26)</f>
        <v>32</v>
      </c>
      <c r="F26" s="12">
        <v>16</v>
      </c>
      <c r="G26" s="12">
        <v>4</v>
      </c>
      <c r="H26" s="12">
        <v>12</v>
      </c>
      <c r="I26" s="13"/>
      <c r="J26" s="90">
        <f t="shared" ref="J26" si="10">F26/8</f>
        <v>2</v>
      </c>
      <c r="K26" s="90">
        <f t="shared" ref="K26" si="11">(G26+H26)/8</f>
        <v>2</v>
      </c>
      <c r="L26" s="19"/>
    </row>
    <row r="27" spans="1:12" s="7" customFormat="1" ht="12.6" customHeight="1" x14ac:dyDescent="0.2">
      <c r="A27" s="111">
        <v>18</v>
      </c>
      <c r="B27" s="100" t="s">
        <v>29</v>
      </c>
      <c r="C27" s="65">
        <v>5</v>
      </c>
      <c r="D27" s="72" t="s">
        <v>13</v>
      </c>
      <c r="E27" s="72">
        <f t="shared" ref="E27" si="12">SUM(F27:H27)</f>
        <v>32</v>
      </c>
      <c r="F27" s="65">
        <v>16</v>
      </c>
      <c r="G27" s="65">
        <v>4</v>
      </c>
      <c r="H27" s="65">
        <v>12</v>
      </c>
      <c r="I27" s="72"/>
      <c r="J27" s="90">
        <f t="shared" ref="J27:J31" si="13">F27/8</f>
        <v>2</v>
      </c>
      <c r="K27" s="90">
        <f t="shared" ref="K27:K31" si="14">(G27+H27)/8</f>
        <v>2</v>
      </c>
      <c r="L27" s="19"/>
    </row>
    <row r="28" spans="1:12" s="7" customFormat="1" ht="12.6" customHeight="1" x14ac:dyDescent="0.2">
      <c r="A28" s="111">
        <v>19</v>
      </c>
      <c r="B28" s="101" t="s">
        <v>25</v>
      </c>
      <c r="C28" s="15">
        <v>5</v>
      </c>
      <c r="D28" s="12" t="s">
        <v>13</v>
      </c>
      <c r="E28" s="12">
        <f>SUM(F28:H28)</f>
        <v>48</v>
      </c>
      <c r="F28" s="15">
        <v>16</v>
      </c>
      <c r="G28" s="15">
        <v>8</v>
      </c>
      <c r="H28" s="15">
        <v>24</v>
      </c>
      <c r="I28" s="12"/>
      <c r="J28" s="90">
        <f t="shared" si="13"/>
        <v>2</v>
      </c>
      <c r="K28" s="90">
        <f t="shared" si="14"/>
        <v>4</v>
      </c>
      <c r="L28" s="19"/>
    </row>
    <row r="29" spans="1:12" s="7" customFormat="1" ht="12.6" customHeight="1" x14ac:dyDescent="0.2">
      <c r="A29" s="111">
        <v>20</v>
      </c>
      <c r="B29" s="102" t="s">
        <v>33</v>
      </c>
      <c r="C29" s="66">
        <v>3</v>
      </c>
      <c r="D29" s="72" t="s">
        <v>16</v>
      </c>
      <c r="E29" s="72">
        <f>SUM(F29:H29)</f>
        <v>45</v>
      </c>
      <c r="F29" s="74">
        <v>0</v>
      </c>
      <c r="G29" s="74">
        <v>15</v>
      </c>
      <c r="H29" s="74">
        <v>30</v>
      </c>
      <c r="I29" s="72"/>
      <c r="J29" s="90">
        <f t="shared" si="13"/>
        <v>0</v>
      </c>
      <c r="K29" s="90">
        <f t="shared" si="14"/>
        <v>5.625</v>
      </c>
      <c r="L29" s="19"/>
    </row>
    <row r="30" spans="1:12" s="7" customFormat="1" ht="12.6" customHeight="1" x14ac:dyDescent="0.2">
      <c r="A30" s="111">
        <v>21</v>
      </c>
      <c r="B30" s="92" t="s">
        <v>109</v>
      </c>
      <c r="C30" s="65">
        <v>2</v>
      </c>
      <c r="D30" s="72" t="s">
        <v>16</v>
      </c>
      <c r="E30" s="72">
        <f>SUM(F30:H30)</f>
        <v>20</v>
      </c>
      <c r="F30" s="65">
        <v>8</v>
      </c>
      <c r="G30" s="65">
        <v>4</v>
      </c>
      <c r="H30" s="65">
        <v>8</v>
      </c>
      <c r="I30" s="72"/>
      <c r="J30" s="90">
        <f t="shared" si="13"/>
        <v>1</v>
      </c>
      <c r="K30" s="90">
        <f t="shared" si="14"/>
        <v>1.5</v>
      </c>
      <c r="L30" s="19"/>
    </row>
    <row r="31" spans="1:12" s="7" customFormat="1" ht="12.6" customHeight="1" x14ac:dyDescent="0.2">
      <c r="A31" s="111">
        <v>22</v>
      </c>
      <c r="B31" s="95" t="s">
        <v>28</v>
      </c>
      <c r="C31" s="72">
        <v>2</v>
      </c>
      <c r="D31" s="72" t="s">
        <v>16</v>
      </c>
      <c r="E31" s="72">
        <f>SUM(F31:H31)</f>
        <v>16</v>
      </c>
      <c r="F31" s="72">
        <v>0</v>
      </c>
      <c r="G31" s="72">
        <v>0</v>
      </c>
      <c r="H31" s="72">
        <v>16</v>
      </c>
      <c r="I31" s="83"/>
      <c r="J31" s="90">
        <f t="shared" si="13"/>
        <v>0</v>
      </c>
      <c r="K31" s="90">
        <f t="shared" si="14"/>
        <v>2</v>
      </c>
    </row>
    <row r="32" spans="1:12" s="7" customFormat="1" ht="12.6" customHeight="1" x14ac:dyDescent="0.2">
      <c r="A32" s="111"/>
      <c r="B32" s="98" t="s">
        <v>20</v>
      </c>
      <c r="C32" s="80">
        <f>SUM(C26:C31)</f>
        <v>19</v>
      </c>
      <c r="D32" s="81">
        <f>COUNTIF(D26:D31,"e")</f>
        <v>2</v>
      </c>
      <c r="E32" s="80">
        <f>SUM(E26:E31)</f>
        <v>193</v>
      </c>
      <c r="F32" s="80">
        <f>SUM(F26:F31)</f>
        <v>56</v>
      </c>
      <c r="G32" s="80">
        <f>SUM(G26:G31)</f>
        <v>35</v>
      </c>
      <c r="H32" s="80">
        <f>SUM(H26:H31)</f>
        <v>102</v>
      </c>
      <c r="I32" s="80">
        <f>SUM(I27:I31)</f>
        <v>0</v>
      </c>
      <c r="J32" s="80">
        <f>SUM(J26:J31)</f>
        <v>7</v>
      </c>
      <c r="K32" s="80">
        <f>SUM(K26:K31)</f>
        <v>17.125</v>
      </c>
      <c r="L32" s="19"/>
    </row>
    <row r="33" spans="1:12" s="7" customFormat="1" ht="12.6" customHeight="1" x14ac:dyDescent="0.2">
      <c r="A33" s="111"/>
      <c r="B33" s="99" t="s">
        <v>34</v>
      </c>
      <c r="C33" s="82"/>
      <c r="D33" s="82"/>
      <c r="E33" s="82"/>
      <c r="F33" s="82"/>
      <c r="G33" s="82"/>
      <c r="H33" s="82"/>
      <c r="I33" s="82"/>
      <c r="J33" s="82"/>
      <c r="K33" s="82"/>
      <c r="L33" s="19"/>
    </row>
    <row r="34" spans="1:12" s="7" customFormat="1" ht="12.6" customHeight="1" x14ac:dyDescent="0.2">
      <c r="A34" s="111">
        <v>23</v>
      </c>
      <c r="B34" s="102" t="s">
        <v>106</v>
      </c>
      <c r="C34" s="65">
        <v>3</v>
      </c>
      <c r="D34" s="72" t="s">
        <v>16</v>
      </c>
      <c r="E34" s="72">
        <f>SUM(F34:H34)</f>
        <v>24</v>
      </c>
      <c r="F34" s="65">
        <v>16</v>
      </c>
      <c r="G34" s="65">
        <v>2</v>
      </c>
      <c r="H34" s="65">
        <v>6</v>
      </c>
      <c r="I34" s="72"/>
      <c r="J34" s="90">
        <f t="shared" ref="J34" si="15">F34/8</f>
        <v>2</v>
      </c>
      <c r="K34" s="90">
        <f t="shared" ref="K34" si="16">(G34+H34)/8</f>
        <v>1</v>
      </c>
      <c r="L34" s="19"/>
    </row>
    <row r="35" spans="1:12" s="7" customFormat="1" ht="12.6" customHeight="1" x14ac:dyDescent="0.2">
      <c r="A35" s="111">
        <v>24</v>
      </c>
      <c r="B35" s="103" t="s">
        <v>31</v>
      </c>
      <c r="C35" s="65">
        <v>4</v>
      </c>
      <c r="D35" s="72" t="s">
        <v>13</v>
      </c>
      <c r="E35" s="72">
        <f>SUM(F35:H35)</f>
        <v>48</v>
      </c>
      <c r="F35" s="65">
        <v>16</v>
      </c>
      <c r="G35" s="65">
        <v>8</v>
      </c>
      <c r="H35" s="65">
        <v>24</v>
      </c>
      <c r="I35" s="72"/>
      <c r="J35" s="90">
        <f t="shared" ref="J35:J40" si="17">F35/8</f>
        <v>2</v>
      </c>
      <c r="K35" s="90">
        <f t="shared" ref="K35:K40" si="18">(G35+H35)/8</f>
        <v>4</v>
      </c>
      <c r="L35" s="19"/>
    </row>
    <row r="36" spans="1:12" s="7" customFormat="1" ht="12.6" customHeight="1" x14ac:dyDescent="0.2">
      <c r="A36" s="111">
        <v>25</v>
      </c>
      <c r="B36" s="100" t="s">
        <v>38</v>
      </c>
      <c r="C36" s="65">
        <v>4</v>
      </c>
      <c r="D36" s="72" t="s">
        <v>13</v>
      </c>
      <c r="E36" s="72">
        <f t="shared" ref="E36" si="19">SUM(F36:H36)</f>
        <v>48</v>
      </c>
      <c r="F36" s="65">
        <v>32</v>
      </c>
      <c r="G36" s="65">
        <v>4</v>
      </c>
      <c r="H36" s="65">
        <v>12</v>
      </c>
      <c r="I36" s="72"/>
      <c r="J36" s="90">
        <f t="shared" si="17"/>
        <v>4</v>
      </c>
      <c r="K36" s="90">
        <f t="shared" si="18"/>
        <v>2</v>
      </c>
    </row>
    <row r="37" spans="1:12" s="7" customFormat="1" ht="12.6" customHeight="1" x14ac:dyDescent="0.2">
      <c r="A37" s="111">
        <v>26</v>
      </c>
      <c r="B37" s="100" t="s">
        <v>32</v>
      </c>
      <c r="C37" s="65">
        <v>3</v>
      </c>
      <c r="D37" s="72" t="s">
        <v>16</v>
      </c>
      <c r="E37" s="72">
        <f>SUM(F37:H37)</f>
        <v>32</v>
      </c>
      <c r="F37" s="65">
        <v>16</v>
      </c>
      <c r="G37" s="65">
        <v>4</v>
      </c>
      <c r="H37" s="65">
        <v>12</v>
      </c>
      <c r="I37" s="72"/>
      <c r="J37" s="90">
        <f t="shared" si="17"/>
        <v>2</v>
      </c>
      <c r="K37" s="90">
        <f t="shared" si="18"/>
        <v>2</v>
      </c>
    </row>
    <row r="38" spans="1:12" s="7" customFormat="1" ht="12.6" customHeight="1" x14ac:dyDescent="0.2">
      <c r="A38" s="111">
        <v>27</v>
      </c>
      <c r="B38" s="103" t="s">
        <v>107</v>
      </c>
      <c r="C38" s="70">
        <v>3</v>
      </c>
      <c r="D38" s="120" t="s">
        <v>13</v>
      </c>
      <c r="E38" s="72">
        <f>SUM(F38:H38)</f>
        <v>19</v>
      </c>
      <c r="F38" s="70">
        <v>7</v>
      </c>
      <c r="G38" s="70">
        <v>4</v>
      </c>
      <c r="H38" s="70">
        <v>8</v>
      </c>
      <c r="I38" s="121"/>
      <c r="J38" s="90">
        <f t="shared" si="17"/>
        <v>0.875</v>
      </c>
      <c r="K38" s="90">
        <f t="shared" si="18"/>
        <v>1.5</v>
      </c>
    </row>
    <row r="39" spans="1:12" s="7" customFormat="1" ht="12.6" customHeight="1" x14ac:dyDescent="0.2">
      <c r="A39" s="111">
        <v>28</v>
      </c>
      <c r="B39" s="95" t="s">
        <v>35</v>
      </c>
      <c r="C39" s="72">
        <v>2</v>
      </c>
      <c r="D39" s="72" t="s">
        <v>13</v>
      </c>
      <c r="E39" s="72">
        <f>SUM(F39:H39)</f>
        <v>24</v>
      </c>
      <c r="F39" s="72">
        <v>0</v>
      </c>
      <c r="G39" s="72">
        <v>0</v>
      </c>
      <c r="H39" s="72">
        <v>24</v>
      </c>
      <c r="I39" s="83"/>
      <c r="J39" s="90">
        <f t="shared" si="17"/>
        <v>0</v>
      </c>
      <c r="K39" s="90">
        <f t="shared" si="18"/>
        <v>3</v>
      </c>
    </row>
    <row r="40" spans="1:12" s="7" customFormat="1" ht="12.6" customHeight="1" x14ac:dyDescent="0.2">
      <c r="A40" s="111">
        <v>29</v>
      </c>
      <c r="B40" s="100" t="s">
        <v>40</v>
      </c>
      <c r="C40" s="65">
        <v>8</v>
      </c>
      <c r="D40" s="84" t="s">
        <v>13</v>
      </c>
      <c r="E40" s="72"/>
      <c r="F40" s="85"/>
      <c r="G40" s="85"/>
      <c r="H40" s="85"/>
      <c r="I40" s="85"/>
      <c r="J40" s="90">
        <f t="shared" si="17"/>
        <v>0</v>
      </c>
      <c r="K40" s="90">
        <f t="shared" si="18"/>
        <v>0</v>
      </c>
      <c r="L40" s="19"/>
    </row>
    <row r="41" spans="1:12" s="7" customFormat="1" ht="12.6" customHeight="1" x14ac:dyDescent="0.2">
      <c r="A41" s="111"/>
      <c r="B41" s="98" t="s">
        <v>20</v>
      </c>
      <c r="C41" s="80">
        <f>SUM(C34:C40)</f>
        <v>27</v>
      </c>
      <c r="D41" s="81">
        <f>COUNTIF(D34:D40,"e")</f>
        <v>5</v>
      </c>
      <c r="E41" s="80">
        <f>SUM(E34:E40)</f>
        <v>195</v>
      </c>
      <c r="F41" s="80">
        <f t="shared" ref="F41:H41" si="20">SUM(F34:F40)</f>
        <v>87</v>
      </c>
      <c r="G41" s="80">
        <f t="shared" si="20"/>
        <v>22</v>
      </c>
      <c r="H41" s="80">
        <f t="shared" si="20"/>
        <v>86</v>
      </c>
      <c r="I41" s="80">
        <f t="shared" ref="I41" si="21">SUM(I34:I40)</f>
        <v>0</v>
      </c>
      <c r="J41" s="80">
        <f>SUM(J34:J40)</f>
        <v>10.875</v>
      </c>
      <c r="K41" s="80">
        <f>SUM(K34:K40)</f>
        <v>13.5</v>
      </c>
      <c r="L41" s="19"/>
    </row>
    <row r="42" spans="1:12" s="7" customFormat="1" ht="12.6" customHeight="1" x14ac:dyDescent="0.2">
      <c r="A42" s="111"/>
      <c r="B42" s="123" t="s">
        <v>41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9"/>
    </row>
    <row r="43" spans="1:12" s="7" customFormat="1" ht="12.6" customHeight="1" x14ac:dyDescent="0.2">
      <c r="A43" s="111">
        <v>30</v>
      </c>
      <c r="B43" s="102" t="s">
        <v>36</v>
      </c>
      <c r="C43" s="74">
        <v>3</v>
      </c>
      <c r="D43" s="72" t="s">
        <v>16</v>
      </c>
      <c r="E43" s="72">
        <f t="shared" ref="E43:E47" si="22">SUM(F43:H43)</f>
        <v>32</v>
      </c>
      <c r="F43" s="74">
        <v>16</v>
      </c>
      <c r="G43" s="74">
        <v>4</v>
      </c>
      <c r="H43" s="74">
        <v>12</v>
      </c>
      <c r="I43" s="72"/>
      <c r="J43" s="90">
        <f t="shared" ref="J43" si="23">F43/8</f>
        <v>2</v>
      </c>
      <c r="K43" s="90">
        <f t="shared" ref="K43" si="24">(G43+H43)/8</f>
        <v>2</v>
      </c>
      <c r="L43" s="19"/>
    </row>
    <row r="44" spans="1:12" s="7" customFormat="1" ht="12.6" customHeight="1" x14ac:dyDescent="0.2">
      <c r="A44" s="111">
        <v>31</v>
      </c>
      <c r="B44" s="100" t="s">
        <v>53</v>
      </c>
      <c r="C44" s="70">
        <v>2</v>
      </c>
      <c r="D44" s="120" t="s">
        <v>16</v>
      </c>
      <c r="E44" s="72">
        <f t="shared" si="22"/>
        <v>13</v>
      </c>
      <c r="F44" s="70">
        <v>7</v>
      </c>
      <c r="G44" s="70">
        <v>2</v>
      </c>
      <c r="H44" s="70">
        <v>4</v>
      </c>
      <c r="I44" s="73"/>
      <c r="J44" s="90">
        <f t="shared" ref="J44:J50" si="25">F44/8</f>
        <v>0.875</v>
      </c>
      <c r="K44" s="90">
        <f t="shared" ref="K44:K50" si="26">(G44+H44)/8</f>
        <v>0.75</v>
      </c>
      <c r="L44" s="19"/>
    </row>
    <row r="45" spans="1:12" s="7" customFormat="1" ht="12.6" customHeight="1" x14ac:dyDescent="0.2">
      <c r="A45" s="111">
        <v>32</v>
      </c>
      <c r="B45" s="100" t="s">
        <v>42</v>
      </c>
      <c r="C45" s="70">
        <v>8</v>
      </c>
      <c r="D45" s="72" t="s">
        <v>13</v>
      </c>
      <c r="E45" s="72">
        <f>SUM(F45:H45)</f>
        <v>48</v>
      </c>
      <c r="F45" s="65">
        <v>24</v>
      </c>
      <c r="G45" s="65">
        <v>8</v>
      </c>
      <c r="H45" s="65">
        <v>16</v>
      </c>
      <c r="I45" s="72"/>
      <c r="J45" s="90">
        <f t="shared" si="25"/>
        <v>3</v>
      </c>
      <c r="K45" s="90">
        <f t="shared" si="26"/>
        <v>3</v>
      </c>
    </row>
    <row r="46" spans="1:12" s="7" customFormat="1" ht="12.6" customHeight="1" x14ac:dyDescent="0.2">
      <c r="A46" s="111">
        <v>33</v>
      </c>
      <c r="B46" s="100" t="s">
        <v>43</v>
      </c>
      <c r="C46" s="65">
        <v>3</v>
      </c>
      <c r="D46" s="72" t="s">
        <v>13</v>
      </c>
      <c r="E46" s="72">
        <f t="shared" si="22"/>
        <v>20</v>
      </c>
      <c r="F46" s="65">
        <v>16</v>
      </c>
      <c r="G46" s="65">
        <v>1</v>
      </c>
      <c r="H46" s="65">
        <v>3</v>
      </c>
      <c r="I46" s="73"/>
      <c r="J46" s="90">
        <f t="shared" si="25"/>
        <v>2</v>
      </c>
      <c r="K46" s="90">
        <f t="shared" si="26"/>
        <v>0.5</v>
      </c>
    </row>
    <row r="47" spans="1:12" s="7" customFormat="1" ht="12.6" customHeight="1" x14ac:dyDescent="0.2">
      <c r="A47" s="111">
        <v>34</v>
      </c>
      <c r="B47" s="100" t="s">
        <v>46</v>
      </c>
      <c r="C47" s="65">
        <v>3</v>
      </c>
      <c r="D47" s="75" t="s">
        <v>16</v>
      </c>
      <c r="E47" s="72">
        <f t="shared" si="22"/>
        <v>24</v>
      </c>
      <c r="F47" s="65">
        <v>16</v>
      </c>
      <c r="G47" s="65">
        <v>2</v>
      </c>
      <c r="H47" s="65">
        <v>6</v>
      </c>
      <c r="I47" s="110"/>
      <c r="J47" s="90">
        <f t="shared" si="25"/>
        <v>2</v>
      </c>
      <c r="K47" s="90">
        <f t="shared" si="26"/>
        <v>1</v>
      </c>
      <c r="L47" s="19"/>
    </row>
    <row r="48" spans="1:12" s="7" customFormat="1" ht="12.6" customHeight="1" x14ac:dyDescent="0.2">
      <c r="A48" s="111">
        <v>35</v>
      </c>
      <c r="B48" s="100" t="s">
        <v>110</v>
      </c>
      <c r="C48" s="65">
        <v>2</v>
      </c>
      <c r="D48" s="72" t="s">
        <v>16</v>
      </c>
      <c r="E48" s="72">
        <f>SUM(F48:H48)</f>
        <v>12</v>
      </c>
      <c r="F48" s="65">
        <v>4</v>
      </c>
      <c r="G48" s="65">
        <v>2</v>
      </c>
      <c r="H48" s="65">
        <v>6</v>
      </c>
      <c r="I48" s="73"/>
      <c r="J48" s="90">
        <f t="shared" si="25"/>
        <v>0.5</v>
      </c>
      <c r="K48" s="90">
        <f t="shared" si="26"/>
        <v>1</v>
      </c>
    </row>
    <row r="49" spans="1:12" s="7" customFormat="1" ht="12.6" customHeight="1" x14ac:dyDescent="0.2">
      <c r="A49" s="111">
        <v>36</v>
      </c>
      <c r="B49" s="102" t="s">
        <v>111</v>
      </c>
      <c r="C49" s="65">
        <v>3</v>
      </c>
      <c r="D49" s="72" t="s">
        <v>16</v>
      </c>
      <c r="E49" s="72">
        <f>SUM(F49:H49)</f>
        <v>16</v>
      </c>
      <c r="F49" s="65">
        <v>8</v>
      </c>
      <c r="G49" s="65">
        <v>8</v>
      </c>
      <c r="H49" s="65">
        <v>0</v>
      </c>
      <c r="I49" s="73"/>
      <c r="J49" s="90">
        <f t="shared" si="25"/>
        <v>1</v>
      </c>
      <c r="K49" s="90">
        <f t="shared" si="26"/>
        <v>1</v>
      </c>
      <c r="L49" s="19"/>
    </row>
    <row r="50" spans="1:12" s="7" customFormat="1" ht="12.6" customHeight="1" x14ac:dyDescent="0.2">
      <c r="A50" s="111">
        <v>37</v>
      </c>
      <c r="B50" s="102" t="s">
        <v>112</v>
      </c>
      <c r="C50" s="65">
        <v>4</v>
      </c>
      <c r="D50" s="75" t="s">
        <v>16</v>
      </c>
      <c r="E50" s="72">
        <f t="shared" ref="E50" si="27">SUM(F50:H50)</f>
        <v>24</v>
      </c>
      <c r="F50" s="65">
        <v>8</v>
      </c>
      <c r="G50" s="65">
        <v>4</v>
      </c>
      <c r="H50" s="65">
        <v>12</v>
      </c>
      <c r="I50" s="110"/>
      <c r="J50" s="90">
        <f t="shared" si="25"/>
        <v>1</v>
      </c>
      <c r="K50" s="90">
        <f t="shared" si="26"/>
        <v>2</v>
      </c>
      <c r="L50" s="89"/>
    </row>
    <row r="51" spans="1:12" s="7" customFormat="1" ht="12.6" customHeight="1" x14ac:dyDescent="0.2">
      <c r="A51" s="111"/>
      <c r="B51" s="98" t="s">
        <v>20</v>
      </c>
      <c r="C51" s="80">
        <f>SUM(C43:C50)</f>
        <v>28</v>
      </c>
      <c r="D51" s="81">
        <f>COUNTIF(D43:D50,"e")</f>
        <v>2</v>
      </c>
      <c r="E51" s="80">
        <f>SUM(E43:E50)</f>
        <v>189</v>
      </c>
      <c r="F51" s="80">
        <f t="shared" ref="F51:H51" si="28">SUM(F43:F50)</f>
        <v>99</v>
      </c>
      <c r="G51" s="80">
        <f t="shared" si="28"/>
        <v>31</v>
      </c>
      <c r="H51" s="80">
        <f t="shared" si="28"/>
        <v>59</v>
      </c>
      <c r="I51" s="80">
        <f t="shared" ref="I51" si="29">SUM(I43:I50)</f>
        <v>0</v>
      </c>
      <c r="J51" s="80">
        <f>SUM(J43:J50)</f>
        <v>12.375</v>
      </c>
      <c r="K51" s="80">
        <f>SUM(K43:K50)</f>
        <v>11.25</v>
      </c>
      <c r="L51" s="88"/>
    </row>
    <row r="52" spans="1:12" s="23" customFormat="1" ht="12.6" customHeight="1" x14ac:dyDescent="0.2">
      <c r="A52" s="111"/>
      <c r="B52" s="123" t="s">
        <v>45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9"/>
    </row>
    <row r="53" spans="1:12" s="23" customFormat="1" ht="12.6" customHeight="1" x14ac:dyDescent="0.2">
      <c r="A53" s="111">
        <v>38</v>
      </c>
      <c r="B53" s="100" t="s">
        <v>47</v>
      </c>
      <c r="C53" s="65">
        <v>3</v>
      </c>
      <c r="D53" s="75" t="s">
        <v>13</v>
      </c>
      <c r="E53" s="72">
        <f>SUM(F53:H53)</f>
        <v>40</v>
      </c>
      <c r="F53" s="65">
        <v>24</v>
      </c>
      <c r="G53" s="65">
        <v>4</v>
      </c>
      <c r="H53" s="65">
        <v>12</v>
      </c>
      <c r="I53" s="110"/>
      <c r="J53" s="90">
        <f t="shared" ref="J53:J60" si="30">F53/8</f>
        <v>3</v>
      </c>
      <c r="K53" s="90">
        <f t="shared" ref="K53:K60" si="31">(G53+H53)/8</f>
        <v>2</v>
      </c>
      <c r="L53" s="19"/>
    </row>
    <row r="54" spans="1:12" s="23" customFormat="1" ht="12.6" customHeight="1" x14ac:dyDescent="0.2">
      <c r="A54" s="111">
        <v>39</v>
      </c>
      <c r="B54" s="102" t="s">
        <v>49</v>
      </c>
      <c r="C54" s="65">
        <v>4</v>
      </c>
      <c r="D54" s="72" t="s">
        <v>16</v>
      </c>
      <c r="E54" s="72">
        <f>SUM(F54:H54)</f>
        <v>16</v>
      </c>
      <c r="F54" s="65">
        <v>8</v>
      </c>
      <c r="G54" s="65">
        <v>2</v>
      </c>
      <c r="H54" s="65">
        <v>6</v>
      </c>
      <c r="I54" s="73"/>
      <c r="J54" s="90">
        <f t="shared" si="30"/>
        <v>1</v>
      </c>
      <c r="K54" s="90">
        <f t="shared" si="31"/>
        <v>1</v>
      </c>
      <c r="L54" s="19"/>
    </row>
    <row r="55" spans="1:12" s="23" customFormat="1" ht="12.6" customHeight="1" x14ac:dyDescent="0.2">
      <c r="A55" s="111">
        <v>40</v>
      </c>
      <c r="B55" s="100" t="s">
        <v>44</v>
      </c>
      <c r="C55" s="65">
        <v>5</v>
      </c>
      <c r="D55" s="75" t="s">
        <v>13</v>
      </c>
      <c r="E55" s="72">
        <f t="shared" ref="E55:E59" si="32">SUM(F55:H55)</f>
        <v>56</v>
      </c>
      <c r="F55" s="65">
        <v>32</v>
      </c>
      <c r="G55" s="65">
        <v>8</v>
      </c>
      <c r="H55" s="65">
        <v>16</v>
      </c>
      <c r="I55" s="110"/>
      <c r="J55" s="90">
        <f t="shared" si="30"/>
        <v>4</v>
      </c>
      <c r="K55" s="90">
        <f t="shared" si="31"/>
        <v>3</v>
      </c>
      <c r="L55" s="19"/>
    </row>
    <row r="56" spans="1:12" s="23" customFormat="1" ht="12.6" customHeight="1" x14ac:dyDescent="0.2">
      <c r="A56" s="111">
        <v>41</v>
      </c>
      <c r="B56" s="104" t="s">
        <v>48</v>
      </c>
      <c r="C56" s="67">
        <v>2</v>
      </c>
      <c r="D56" s="68" t="s">
        <v>16</v>
      </c>
      <c r="E56" s="69">
        <f t="shared" si="32"/>
        <v>16</v>
      </c>
      <c r="F56" s="70">
        <v>8</v>
      </c>
      <c r="G56" s="70">
        <v>2</v>
      </c>
      <c r="H56" s="70">
        <v>6</v>
      </c>
      <c r="I56" s="71"/>
      <c r="J56" s="90">
        <f t="shared" si="30"/>
        <v>1</v>
      </c>
      <c r="K56" s="90">
        <f t="shared" si="31"/>
        <v>1</v>
      </c>
      <c r="L56" s="19"/>
    </row>
    <row r="57" spans="1:12" s="23" customFormat="1" ht="12.6" customHeight="1" x14ac:dyDescent="0.2">
      <c r="A57" s="111">
        <v>42</v>
      </c>
      <c r="B57" s="102" t="s">
        <v>102</v>
      </c>
      <c r="C57" s="65">
        <v>2</v>
      </c>
      <c r="D57" s="72" t="s">
        <v>16</v>
      </c>
      <c r="E57" s="72">
        <f t="shared" si="32"/>
        <v>16</v>
      </c>
      <c r="F57" s="65">
        <v>8</v>
      </c>
      <c r="G57" s="65">
        <v>2</v>
      </c>
      <c r="H57" s="65">
        <v>6</v>
      </c>
      <c r="I57" s="73"/>
      <c r="J57" s="90">
        <f t="shared" si="30"/>
        <v>1</v>
      </c>
      <c r="K57" s="90">
        <f t="shared" si="31"/>
        <v>1</v>
      </c>
      <c r="L57" s="19"/>
    </row>
    <row r="58" spans="1:12" s="23" customFormat="1" ht="12.6" customHeight="1" x14ac:dyDescent="0.2">
      <c r="A58" s="111">
        <v>43</v>
      </c>
      <c r="B58" s="104" t="s">
        <v>101</v>
      </c>
      <c r="C58" s="67">
        <v>2</v>
      </c>
      <c r="D58" s="69" t="s">
        <v>16</v>
      </c>
      <c r="E58" s="69">
        <f t="shared" si="32"/>
        <v>18</v>
      </c>
      <c r="F58" s="70">
        <v>10</v>
      </c>
      <c r="G58" s="70">
        <v>2</v>
      </c>
      <c r="H58" s="70">
        <v>6</v>
      </c>
      <c r="I58" s="121"/>
      <c r="J58" s="90">
        <f t="shared" si="30"/>
        <v>1.25</v>
      </c>
      <c r="K58" s="90">
        <f t="shared" si="31"/>
        <v>1</v>
      </c>
      <c r="L58" s="19"/>
    </row>
    <row r="59" spans="1:12" s="23" customFormat="1" ht="12.6" customHeight="1" x14ac:dyDescent="0.2">
      <c r="A59" s="111">
        <v>44</v>
      </c>
      <c r="B59" s="102" t="s">
        <v>113</v>
      </c>
      <c r="C59" s="65">
        <v>2</v>
      </c>
      <c r="D59" s="72" t="s">
        <v>16</v>
      </c>
      <c r="E59" s="72">
        <f t="shared" si="32"/>
        <v>16</v>
      </c>
      <c r="F59" s="65">
        <v>8</v>
      </c>
      <c r="G59" s="65">
        <v>8</v>
      </c>
      <c r="H59" s="65">
        <v>0</v>
      </c>
      <c r="I59" s="72"/>
      <c r="J59" s="90">
        <f t="shared" si="30"/>
        <v>1</v>
      </c>
      <c r="K59" s="90">
        <f t="shared" si="31"/>
        <v>1</v>
      </c>
      <c r="L59" s="19"/>
    </row>
    <row r="60" spans="1:12" s="23" customFormat="1" ht="13.5" customHeight="1" x14ac:dyDescent="0.2">
      <c r="A60" s="111">
        <v>45</v>
      </c>
      <c r="B60" s="100" t="s">
        <v>121</v>
      </c>
      <c r="C60" s="65">
        <v>1</v>
      </c>
      <c r="D60" s="72" t="s">
        <v>16</v>
      </c>
      <c r="E60" s="72">
        <f t="shared" ref="E60" si="33">SUM(F60:H60)</f>
        <v>8</v>
      </c>
      <c r="F60" s="65">
        <v>0</v>
      </c>
      <c r="G60" s="65">
        <v>0</v>
      </c>
      <c r="H60" s="65">
        <v>8</v>
      </c>
      <c r="I60" s="73"/>
      <c r="J60" s="90">
        <f t="shared" si="30"/>
        <v>0</v>
      </c>
      <c r="K60" s="90">
        <f t="shared" si="31"/>
        <v>1</v>
      </c>
      <c r="L60" s="19"/>
    </row>
    <row r="61" spans="1:12" s="7" customFormat="1" ht="12.6" customHeight="1" x14ac:dyDescent="0.2">
      <c r="A61" s="111">
        <v>46</v>
      </c>
      <c r="B61" s="100" t="s">
        <v>40</v>
      </c>
      <c r="C61" s="65">
        <v>8</v>
      </c>
      <c r="D61" s="84" t="s">
        <v>13</v>
      </c>
      <c r="E61" s="72"/>
      <c r="F61" s="85"/>
      <c r="G61" s="85"/>
      <c r="H61" s="85"/>
      <c r="I61" s="85"/>
      <c r="J61" s="85"/>
      <c r="K61" s="85"/>
      <c r="L61" s="19"/>
    </row>
    <row r="62" spans="1:12" s="23" customFormat="1" ht="12" customHeight="1" x14ac:dyDescent="0.2">
      <c r="A62" s="111"/>
      <c r="B62" s="98" t="s">
        <v>20</v>
      </c>
      <c r="C62" s="80">
        <f>SUM(C53:C61)</f>
        <v>29</v>
      </c>
      <c r="D62" s="81">
        <f>COUNTIF(D53:D61,"e")</f>
        <v>3</v>
      </c>
      <c r="E62" s="80">
        <f t="shared" ref="E62:K62" si="34">SUM(E53:E61)</f>
        <v>186</v>
      </c>
      <c r="F62" s="80">
        <f t="shared" si="34"/>
        <v>98</v>
      </c>
      <c r="G62" s="80">
        <f t="shared" si="34"/>
        <v>28</v>
      </c>
      <c r="H62" s="80">
        <f t="shared" si="34"/>
        <v>60</v>
      </c>
      <c r="I62" s="80">
        <f t="shared" si="34"/>
        <v>0</v>
      </c>
      <c r="J62" s="80">
        <f t="shared" si="34"/>
        <v>12.25</v>
      </c>
      <c r="K62" s="80">
        <f t="shared" si="34"/>
        <v>11</v>
      </c>
      <c r="L62" s="19"/>
    </row>
    <row r="63" spans="1:12" s="23" customFormat="1" ht="12.6" customHeight="1" x14ac:dyDescent="0.2">
      <c r="A63" s="111"/>
      <c r="B63" s="123" t="s">
        <v>50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9"/>
    </row>
    <row r="64" spans="1:12" s="23" customFormat="1" ht="12.6" customHeight="1" x14ac:dyDescent="0.2">
      <c r="A64" s="111">
        <v>47</v>
      </c>
      <c r="B64" s="116" t="s">
        <v>26</v>
      </c>
      <c r="C64" s="74">
        <v>2</v>
      </c>
      <c r="D64" s="72" t="s">
        <v>16</v>
      </c>
      <c r="E64" s="72">
        <f>SUM(F64:H64)</f>
        <v>16</v>
      </c>
      <c r="F64" s="74">
        <v>16</v>
      </c>
      <c r="G64" s="74">
        <v>0</v>
      </c>
      <c r="H64" s="74">
        <v>0</v>
      </c>
      <c r="I64" s="72"/>
      <c r="J64" s="90">
        <f t="shared" ref="J64:J73" si="35">F64/8</f>
        <v>2</v>
      </c>
      <c r="K64" s="90">
        <f t="shared" ref="K64:K73" si="36">(G64+H64)/8</f>
        <v>0</v>
      </c>
      <c r="L64" s="19"/>
    </row>
    <row r="65" spans="1:12" s="23" customFormat="1" ht="12.6" customHeight="1" x14ac:dyDescent="0.2">
      <c r="A65" s="111">
        <v>48</v>
      </c>
      <c r="B65" s="100" t="s">
        <v>118</v>
      </c>
      <c r="C65" s="65">
        <v>2</v>
      </c>
      <c r="D65" s="72" t="s">
        <v>16</v>
      </c>
      <c r="E65" s="72">
        <f>SUM(F65:H65)</f>
        <v>10</v>
      </c>
      <c r="F65" s="65">
        <v>10</v>
      </c>
      <c r="G65" s="65">
        <v>0</v>
      </c>
      <c r="H65" s="65">
        <v>0</v>
      </c>
      <c r="I65" s="73"/>
      <c r="J65" s="90">
        <f t="shared" si="35"/>
        <v>1.25</v>
      </c>
      <c r="K65" s="90">
        <f t="shared" si="36"/>
        <v>0</v>
      </c>
    </row>
    <row r="66" spans="1:12" s="23" customFormat="1" ht="12.6" customHeight="1" x14ac:dyDescent="0.2">
      <c r="A66" s="111">
        <v>49</v>
      </c>
      <c r="B66" s="100" t="s">
        <v>52</v>
      </c>
      <c r="C66" s="65">
        <v>2</v>
      </c>
      <c r="D66" s="72" t="s">
        <v>16</v>
      </c>
      <c r="E66" s="72">
        <f t="shared" ref="E66:E73" si="37">SUM(F66:H66)</f>
        <v>21</v>
      </c>
      <c r="F66" s="65">
        <v>11</v>
      </c>
      <c r="G66" s="65">
        <v>3</v>
      </c>
      <c r="H66" s="65">
        <v>7</v>
      </c>
      <c r="I66" s="73"/>
      <c r="J66" s="90">
        <f t="shared" si="35"/>
        <v>1.375</v>
      </c>
      <c r="K66" s="90">
        <f t="shared" si="36"/>
        <v>1.25</v>
      </c>
      <c r="L66" s="19"/>
    </row>
    <row r="67" spans="1:12" s="23" customFormat="1" ht="12.6" customHeight="1" x14ac:dyDescent="0.2">
      <c r="A67" s="111">
        <v>50</v>
      </c>
      <c r="B67" s="103" t="s">
        <v>97</v>
      </c>
      <c r="C67" s="65">
        <v>2</v>
      </c>
      <c r="D67" s="72" t="s">
        <v>16</v>
      </c>
      <c r="E67" s="72">
        <f>SUM(F67:H67)</f>
        <v>8</v>
      </c>
      <c r="F67" s="65">
        <v>0</v>
      </c>
      <c r="G67" s="65">
        <v>2</v>
      </c>
      <c r="H67" s="65">
        <v>6</v>
      </c>
      <c r="I67" s="73"/>
      <c r="J67" s="90">
        <f t="shared" si="35"/>
        <v>0</v>
      </c>
      <c r="K67" s="90">
        <f t="shared" si="36"/>
        <v>1</v>
      </c>
      <c r="L67" s="19"/>
    </row>
    <row r="68" spans="1:12" s="23" customFormat="1" ht="11.25" customHeight="1" x14ac:dyDescent="0.2">
      <c r="A68" s="111">
        <v>51</v>
      </c>
      <c r="B68" s="100" t="s">
        <v>114</v>
      </c>
      <c r="C68" s="75">
        <v>3</v>
      </c>
      <c r="D68" s="75" t="s">
        <v>16</v>
      </c>
      <c r="E68" s="76">
        <v>24</v>
      </c>
      <c r="F68" s="76">
        <v>16</v>
      </c>
      <c r="G68" s="76">
        <v>2</v>
      </c>
      <c r="H68" s="75">
        <v>6</v>
      </c>
      <c r="I68" s="76"/>
      <c r="J68" s="90">
        <f t="shared" si="35"/>
        <v>2</v>
      </c>
      <c r="K68" s="90">
        <f t="shared" si="36"/>
        <v>1</v>
      </c>
      <c r="L68" s="109"/>
    </row>
    <row r="69" spans="1:12" s="23" customFormat="1" ht="12.6" customHeight="1" x14ac:dyDescent="0.2">
      <c r="A69" s="111">
        <v>52</v>
      </c>
      <c r="B69" s="100" t="s">
        <v>115</v>
      </c>
      <c r="C69" s="65">
        <v>5</v>
      </c>
      <c r="D69" s="72" t="s">
        <v>13</v>
      </c>
      <c r="E69" s="72">
        <f>SUM(F69:H69)</f>
        <v>35</v>
      </c>
      <c r="F69" s="65">
        <v>14</v>
      </c>
      <c r="G69" s="65">
        <v>5</v>
      </c>
      <c r="H69" s="65">
        <v>16</v>
      </c>
      <c r="I69" s="73"/>
      <c r="J69" s="90">
        <f t="shared" si="35"/>
        <v>1.75</v>
      </c>
      <c r="K69" s="90">
        <f t="shared" si="36"/>
        <v>2.625</v>
      </c>
      <c r="L69" s="19"/>
    </row>
    <row r="70" spans="1:12" s="23" customFormat="1" ht="12.6" customHeight="1" x14ac:dyDescent="0.2">
      <c r="A70" s="111">
        <v>53</v>
      </c>
      <c r="B70" s="100" t="s">
        <v>116</v>
      </c>
      <c r="C70" s="65">
        <v>2</v>
      </c>
      <c r="D70" s="72" t="s">
        <v>16</v>
      </c>
      <c r="E70" s="72">
        <f>SUM(F70:H70)</f>
        <v>17</v>
      </c>
      <c r="F70" s="65">
        <v>7</v>
      </c>
      <c r="G70" s="65">
        <v>2</v>
      </c>
      <c r="H70" s="65">
        <v>8</v>
      </c>
      <c r="I70" s="73"/>
      <c r="J70" s="90">
        <f t="shared" si="35"/>
        <v>0.875</v>
      </c>
      <c r="K70" s="90">
        <f t="shared" si="36"/>
        <v>1.25</v>
      </c>
      <c r="L70" s="19"/>
    </row>
    <row r="71" spans="1:12" s="23" customFormat="1" ht="12.6" customHeight="1" x14ac:dyDescent="0.2">
      <c r="A71" s="111">
        <v>54</v>
      </c>
      <c r="B71" s="102" t="s">
        <v>117</v>
      </c>
      <c r="C71" s="15">
        <v>3</v>
      </c>
      <c r="D71" s="12" t="s">
        <v>16</v>
      </c>
      <c r="E71" s="15">
        <v>16</v>
      </c>
      <c r="F71" s="15">
        <v>8</v>
      </c>
      <c r="G71" s="15">
        <v>2</v>
      </c>
      <c r="H71" s="15">
        <v>6</v>
      </c>
      <c r="I71" s="21"/>
      <c r="J71" s="90">
        <f t="shared" si="35"/>
        <v>1</v>
      </c>
      <c r="K71" s="90">
        <f t="shared" si="36"/>
        <v>1</v>
      </c>
      <c r="L71" s="19"/>
    </row>
    <row r="72" spans="1:12" s="23" customFormat="1" ht="12.6" customHeight="1" x14ac:dyDescent="0.2">
      <c r="A72" s="111">
        <v>55</v>
      </c>
      <c r="B72" s="105" t="s">
        <v>54</v>
      </c>
      <c r="C72" s="74">
        <v>1</v>
      </c>
      <c r="D72" s="72" t="s">
        <v>16</v>
      </c>
      <c r="E72" s="72">
        <f t="shared" si="37"/>
        <v>16</v>
      </c>
      <c r="F72" s="74">
        <v>16</v>
      </c>
      <c r="G72" s="74">
        <v>0</v>
      </c>
      <c r="H72" s="74">
        <v>0</v>
      </c>
      <c r="I72" s="72"/>
      <c r="J72" s="90">
        <f t="shared" si="35"/>
        <v>2</v>
      </c>
      <c r="K72" s="90">
        <f t="shared" si="36"/>
        <v>0</v>
      </c>
      <c r="L72" s="19"/>
    </row>
    <row r="73" spans="1:12" s="23" customFormat="1" ht="12.6" customHeight="1" x14ac:dyDescent="0.2">
      <c r="A73" s="111">
        <v>56</v>
      </c>
      <c r="B73" s="106" t="s">
        <v>55</v>
      </c>
      <c r="C73" s="86">
        <v>4</v>
      </c>
      <c r="D73" s="84" t="s">
        <v>16</v>
      </c>
      <c r="E73" s="72">
        <f t="shared" si="37"/>
        <v>21</v>
      </c>
      <c r="F73" s="84">
        <v>0</v>
      </c>
      <c r="G73" s="84">
        <v>0</v>
      </c>
      <c r="H73" s="84">
        <v>21</v>
      </c>
      <c r="I73" s="84"/>
      <c r="J73" s="90">
        <f t="shared" si="35"/>
        <v>0</v>
      </c>
      <c r="K73" s="90">
        <f t="shared" si="36"/>
        <v>2.625</v>
      </c>
      <c r="L73" s="19"/>
    </row>
    <row r="74" spans="1:12" s="23" customFormat="1" ht="12.6" customHeight="1" x14ac:dyDescent="0.2">
      <c r="A74" s="111">
        <v>57</v>
      </c>
      <c r="B74" s="100" t="s">
        <v>124</v>
      </c>
      <c r="C74" s="87">
        <v>5</v>
      </c>
      <c r="D74" s="72" t="s">
        <v>13</v>
      </c>
      <c r="E74" s="73"/>
      <c r="F74" s="73"/>
      <c r="G74" s="73"/>
      <c r="H74" s="73"/>
      <c r="I74" s="73"/>
      <c r="J74" s="73"/>
      <c r="K74" s="73"/>
      <c r="L74" s="19"/>
    </row>
    <row r="75" spans="1:12" s="23" customFormat="1" ht="12.6" customHeight="1" x14ac:dyDescent="0.2">
      <c r="A75" s="4"/>
      <c r="B75" s="16" t="s">
        <v>20</v>
      </c>
      <c r="C75" s="17">
        <f>SUM(C64:C74)</f>
        <v>31</v>
      </c>
      <c r="D75" s="81">
        <f>COUNTIF(D64:D74,"e")</f>
        <v>2</v>
      </c>
      <c r="E75" s="17">
        <f>SUM(E64:E74)</f>
        <v>184</v>
      </c>
      <c r="F75" s="17">
        <f t="shared" ref="F75:I75" si="38">SUM(F64:F74)</f>
        <v>98</v>
      </c>
      <c r="G75" s="17">
        <f t="shared" si="38"/>
        <v>16</v>
      </c>
      <c r="H75" s="17">
        <f t="shared" si="38"/>
        <v>70</v>
      </c>
      <c r="I75" s="17">
        <f t="shared" si="38"/>
        <v>0</v>
      </c>
      <c r="J75" s="17">
        <f>SUM(J64:J74)</f>
        <v>12.25</v>
      </c>
      <c r="K75" s="17">
        <f>SUM(K64:K74)</f>
        <v>10.75</v>
      </c>
      <c r="L75" s="19"/>
    </row>
    <row r="76" spans="1:12" s="23" customFormat="1" ht="12.6" customHeight="1" x14ac:dyDescent="0.2">
      <c r="A76" s="4"/>
      <c r="B76" s="20" t="s">
        <v>56</v>
      </c>
      <c r="C76" s="24">
        <f t="shared" ref="C76:H76" si="39">C14+C24+C32+C41+C51+C62+C75</f>
        <v>183</v>
      </c>
      <c r="D76" s="24">
        <f t="shared" si="39"/>
        <v>20</v>
      </c>
      <c r="E76" s="25">
        <f t="shared" si="39"/>
        <v>1380</v>
      </c>
      <c r="F76" s="26">
        <f t="shared" si="39"/>
        <v>657</v>
      </c>
      <c r="G76" s="26">
        <f t="shared" si="39"/>
        <v>180</v>
      </c>
      <c r="H76" s="26">
        <f t="shared" si="39"/>
        <v>543</v>
      </c>
      <c r="I76" s="27">
        <f ca="1">I41+I32+I24+I14</f>
        <v>0</v>
      </c>
      <c r="J76" s="28"/>
      <c r="K76" s="28"/>
      <c r="L76" s="19"/>
    </row>
    <row r="77" spans="1:12" s="23" customFormat="1" ht="12.6" customHeight="1" x14ac:dyDescent="0.2">
      <c r="A77" s="4"/>
      <c r="B77" s="29" t="s">
        <v>57</v>
      </c>
      <c r="C77" s="30"/>
      <c r="D77" s="31"/>
      <c r="E77" s="32"/>
      <c r="F77" s="33">
        <f>(F76/E76)*100</f>
        <v>47.608695652173914</v>
      </c>
      <c r="G77" s="33">
        <f>(G76/E76)*100</f>
        <v>13.043478260869565</v>
      </c>
      <c r="H77" s="33">
        <f>(H76/E76)*100</f>
        <v>39.347826086956523</v>
      </c>
      <c r="I77" s="33">
        <f ca="1">(I76/E76)*100</f>
        <v>0</v>
      </c>
      <c r="J77" s="34"/>
      <c r="K77" s="34"/>
      <c r="L77" s="19"/>
    </row>
    <row r="78" spans="1:12" s="23" customFormat="1" ht="12.6" customHeight="1" x14ac:dyDescent="0.2">
      <c r="A78" s="4"/>
      <c r="B78" s="35"/>
      <c r="C78" s="36"/>
      <c r="D78" s="37"/>
      <c r="E78" s="37"/>
      <c r="F78" s="37"/>
      <c r="G78" s="38"/>
      <c r="H78" s="39"/>
      <c r="I78" s="40"/>
      <c r="J78" s="125"/>
      <c r="K78" s="125"/>
      <c r="L78" s="36"/>
    </row>
    <row r="79" spans="1:12" s="23" customFormat="1" ht="12.6" customHeight="1" x14ac:dyDescent="0.2">
      <c r="A79" s="4"/>
      <c r="B79" s="42" t="s">
        <v>58</v>
      </c>
      <c r="D79" s="36"/>
      <c r="E79" s="43"/>
      <c r="F79" s="44"/>
      <c r="G79" s="40"/>
      <c r="H79" s="37"/>
      <c r="J79" s="41"/>
      <c r="K79" s="41"/>
    </row>
    <row r="80" spans="1:12" s="23" customFormat="1" ht="12.6" customHeight="1" x14ac:dyDescent="0.2">
      <c r="A80" s="4"/>
      <c r="B80" s="122" t="s">
        <v>120</v>
      </c>
      <c r="C80" s="45"/>
      <c r="D80" s="45"/>
      <c r="E80" s="46"/>
      <c r="F80" s="46"/>
      <c r="G80" s="46"/>
      <c r="H80" s="46"/>
      <c r="I80" s="45"/>
      <c r="J80" s="45"/>
      <c r="K80" s="45"/>
    </row>
    <row r="81" spans="1:11" s="1" customFormat="1" x14ac:dyDescent="0.2">
      <c r="A81" s="55"/>
      <c r="C81" s="47"/>
      <c r="D81" s="39"/>
      <c r="E81" s="48"/>
      <c r="F81" s="28"/>
      <c r="G81" s="28"/>
      <c r="H81" s="28"/>
      <c r="I81" s="28"/>
      <c r="J81" s="28"/>
      <c r="K81" s="47"/>
    </row>
    <row r="82" spans="1:11" s="1" customFormat="1" x14ac:dyDescent="0.2">
      <c r="A82" s="55"/>
      <c r="C82" s="47"/>
      <c r="D82" s="49"/>
      <c r="E82" s="28"/>
      <c r="F82" s="50"/>
      <c r="G82" s="51"/>
      <c r="H82" s="51"/>
      <c r="I82" s="51"/>
      <c r="J82" s="51"/>
      <c r="K82" s="47"/>
    </row>
    <row r="83" spans="1:11" s="7" customFormat="1" ht="12.6" customHeight="1" x14ac:dyDescent="0.2">
      <c r="A83" s="4"/>
      <c r="C83" s="52"/>
      <c r="D83" s="52"/>
      <c r="E83" s="52"/>
      <c r="F83" s="52"/>
      <c r="G83" s="52"/>
      <c r="H83" s="52"/>
      <c r="I83" s="52"/>
      <c r="J83" s="52"/>
      <c r="K83" s="52"/>
    </row>
    <row r="84" spans="1:11" s="7" customFormat="1" ht="12.6" customHeight="1" x14ac:dyDescent="0.2">
      <c r="A84" s="4"/>
      <c r="C84" s="52"/>
      <c r="D84" s="52"/>
      <c r="E84" s="52"/>
      <c r="F84" s="52"/>
      <c r="G84" s="52"/>
      <c r="H84" s="52"/>
      <c r="I84" s="52"/>
      <c r="J84" s="52"/>
      <c r="K84" s="52"/>
    </row>
    <row r="85" spans="1:11" s="53" customFormat="1" x14ac:dyDescent="0.2">
      <c r="A85" s="112"/>
      <c r="B85" s="2"/>
      <c r="C85" s="54"/>
      <c r="D85" s="6"/>
      <c r="E85" s="6"/>
      <c r="F85" s="6"/>
      <c r="G85" s="6"/>
      <c r="H85" s="6"/>
      <c r="I85" s="6"/>
      <c r="J85" s="6"/>
      <c r="K85" s="6"/>
    </row>
    <row r="86" spans="1:11" s="23" customFormat="1" ht="12" x14ac:dyDescent="0.2">
      <c r="A86" s="4"/>
    </row>
    <row r="87" spans="1:11" s="23" customFormat="1" ht="12" x14ac:dyDescent="0.2">
      <c r="A87" s="4"/>
    </row>
    <row r="88" spans="1:11" s="23" customFormat="1" ht="14.25" customHeight="1" x14ac:dyDescent="0.2">
      <c r="A88" s="4"/>
    </row>
    <row r="89" spans="1:11" s="23" customFormat="1" ht="12.6" customHeight="1" x14ac:dyDescent="0.2">
      <c r="A89" s="4"/>
    </row>
    <row r="90" spans="1:11" s="23" customFormat="1" ht="12.6" customHeight="1" x14ac:dyDescent="0.2">
      <c r="A90" s="4"/>
      <c r="B90" s="55"/>
      <c r="C90" s="55"/>
      <c r="D90" s="55"/>
      <c r="E90" s="1"/>
      <c r="F90" s="55"/>
      <c r="G90" s="55"/>
      <c r="H90" s="1"/>
      <c r="I90" s="1"/>
      <c r="J90" s="1"/>
      <c r="K90" s="1"/>
    </row>
    <row r="91" spans="1:11" s="23" customFormat="1" ht="12.6" customHeight="1" x14ac:dyDescent="0.2">
      <c r="A91" s="4"/>
      <c r="B91" s="55"/>
      <c r="C91" s="55"/>
      <c r="D91" s="55"/>
      <c r="E91" s="1"/>
      <c r="F91" s="55"/>
      <c r="G91" s="55"/>
      <c r="H91" s="1"/>
      <c r="I91" s="1"/>
      <c r="J91" s="1"/>
      <c r="K91" s="1"/>
    </row>
    <row r="92" spans="1:11" s="23" customFormat="1" ht="12.6" customHeight="1" x14ac:dyDescent="0.2">
      <c r="A92" s="4"/>
      <c r="B92" s="55"/>
      <c r="C92" s="55"/>
      <c r="D92" s="55"/>
      <c r="E92" s="1"/>
      <c r="F92" s="55"/>
      <c r="G92" s="55"/>
      <c r="H92" s="1"/>
      <c r="I92" s="1"/>
      <c r="J92" s="1"/>
      <c r="K92" s="1"/>
    </row>
    <row r="93" spans="1:11" s="23" customFormat="1" ht="12.6" customHeight="1" x14ac:dyDescent="0.2">
      <c r="A93" s="4"/>
      <c r="B93" s="55"/>
      <c r="C93" s="55"/>
      <c r="D93" s="55"/>
      <c r="E93" s="1"/>
      <c r="F93" s="55"/>
      <c r="G93" s="55"/>
      <c r="H93" s="1"/>
      <c r="I93" s="1"/>
      <c r="J93" s="1"/>
      <c r="K93" s="1"/>
    </row>
    <row r="94" spans="1:11" s="23" customFormat="1" ht="12.6" customHeight="1" x14ac:dyDescent="0.2">
      <c r="A94" s="4"/>
      <c r="B94" s="55"/>
      <c r="C94" s="55"/>
      <c r="D94" s="55"/>
      <c r="E94" s="1"/>
      <c r="F94" s="55"/>
      <c r="G94" s="55"/>
      <c r="H94" s="1"/>
      <c r="I94" s="1"/>
      <c r="J94" s="1"/>
      <c r="K94" s="1"/>
    </row>
    <row r="95" spans="1:11" s="23" customFormat="1" ht="12.6" customHeight="1" x14ac:dyDescent="0.2">
      <c r="A95" s="4"/>
      <c r="B95" s="55"/>
      <c r="C95" s="55"/>
      <c r="D95" s="55"/>
      <c r="E95" s="1"/>
      <c r="F95" s="55"/>
      <c r="G95" s="55"/>
      <c r="H95" s="1"/>
      <c r="I95" s="1"/>
      <c r="J95" s="1"/>
      <c r="K95" s="1"/>
    </row>
    <row r="96" spans="1:11" s="23" customFormat="1" ht="12.6" customHeight="1" x14ac:dyDescent="0.2">
      <c r="A96" s="4"/>
      <c r="B96" s="55"/>
      <c r="C96" s="55"/>
      <c r="D96" s="55"/>
      <c r="E96" s="1"/>
      <c r="F96" s="55"/>
      <c r="G96" s="55"/>
      <c r="H96" s="1"/>
      <c r="I96" s="1"/>
      <c r="J96" s="1"/>
      <c r="K96" s="1"/>
    </row>
    <row r="97" spans="1:11" s="23" customFormat="1" ht="12.6" customHeight="1" x14ac:dyDescent="0.2">
      <c r="A97" s="4"/>
      <c r="B97" s="55"/>
      <c r="C97" s="55"/>
      <c r="D97" s="55"/>
      <c r="E97" s="1"/>
      <c r="F97" s="55"/>
      <c r="G97" s="55"/>
      <c r="H97" s="1"/>
      <c r="I97" s="1"/>
      <c r="J97" s="1"/>
      <c r="K97" s="1"/>
    </row>
    <row r="98" spans="1:11" s="23" customFormat="1" ht="12.6" customHeight="1" x14ac:dyDescent="0.2">
      <c r="A98" s="4"/>
      <c r="B98" s="55"/>
      <c r="C98" s="55"/>
      <c r="D98" s="55"/>
      <c r="E98" s="1"/>
      <c r="F98" s="55"/>
      <c r="G98" s="55"/>
      <c r="H98" s="1"/>
      <c r="I98" s="1"/>
      <c r="J98" s="1"/>
      <c r="K98" s="1"/>
    </row>
    <row r="99" spans="1:11" s="23" customFormat="1" ht="12.6" customHeight="1" x14ac:dyDescent="0.2">
      <c r="A99" s="4"/>
      <c r="B99" s="55"/>
      <c r="C99" s="55"/>
      <c r="D99" s="55"/>
      <c r="E99" s="1"/>
      <c r="F99" s="55"/>
      <c r="G99" s="55"/>
      <c r="H99" s="1"/>
      <c r="I99" s="1"/>
      <c r="J99" s="1"/>
      <c r="K99" s="1"/>
    </row>
    <row r="100" spans="1:11" s="1" customFormat="1" x14ac:dyDescent="0.2">
      <c r="A100" s="55"/>
      <c r="B100" s="55"/>
      <c r="C100" s="55"/>
      <c r="D100" s="55"/>
      <c r="F100" s="55"/>
      <c r="G100" s="55"/>
    </row>
    <row r="101" spans="1:11" s="1" customFormat="1" x14ac:dyDescent="0.2">
      <c r="A101" s="55"/>
      <c r="B101" s="55"/>
      <c r="C101" s="55"/>
      <c r="D101" s="55"/>
      <c r="F101" s="55"/>
      <c r="G101" s="55"/>
    </row>
    <row r="102" spans="1:11" s="1" customFormat="1" x14ac:dyDescent="0.2">
      <c r="A102" s="55"/>
      <c r="B102" s="55"/>
      <c r="C102" s="55"/>
      <c r="D102" s="55"/>
      <c r="F102" s="55"/>
      <c r="G102" s="55"/>
    </row>
    <row r="103" spans="1:11" s="1" customFormat="1" x14ac:dyDescent="0.2">
      <c r="A103" s="55"/>
      <c r="B103" s="55"/>
      <c r="C103" s="55"/>
      <c r="D103" s="55"/>
      <c r="F103" s="55"/>
      <c r="G103" s="55"/>
    </row>
    <row r="104" spans="1:11" s="1" customFormat="1" x14ac:dyDescent="0.2">
      <c r="A104" s="55"/>
      <c r="B104" s="55"/>
      <c r="C104" s="55"/>
      <c r="D104" s="55"/>
      <c r="F104" s="55"/>
      <c r="G104" s="55"/>
    </row>
    <row r="105" spans="1:11" s="1" customFormat="1" x14ac:dyDescent="0.2">
      <c r="A105" s="55"/>
      <c r="B105" s="55"/>
      <c r="C105" s="55"/>
      <c r="D105" s="55"/>
      <c r="F105" s="55"/>
      <c r="G105" s="55"/>
    </row>
    <row r="106" spans="1:11" s="1" customFormat="1" x14ac:dyDescent="0.2">
      <c r="A106" s="55"/>
      <c r="B106" s="55"/>
      <c r="C106" s="55"/>
      <c r="D106" s="55"/>
      <c r="F106" s="55"/>
      <c r="G106" s="55"/>
    </row>
    <row r="107" spans="1:11" s="1" customFormat="1" x14ac:dyDescent="0.2">
      <c r="A107" s="55"/>
      <c r="B107" s="55"/>
      <c r="C107" s="55"/>
      <c r="D107" s="55"/>
      <c r="F107" s="55"/>
      <c r="G107" s="55"/>
    </row>
    <row r="108" spans="1:11" s="1" customFormat="1" x14ac:dyDescent="0.2">
      <c r="A108" s="55"/>
      <c r="B108" s="55"/>
      <c r="C108" s="55"/>
      <c r="D108" s="55"/>
      <c r="F108" s="55"/>
      <c r="G108" s="55"/>
    </row>
    <row r="109" spans="1:11" s="1" customFormat="1" x14ac:dyDescent="0.2">
      <c r="A109" s="55"/>
      <c r="B109" s="55"/>
      <c r="C109" s="55"/>
      <c r="D109" s="55"/>
      <c r="F109" s="55"/>
      <c r="G109" s="55"/>
    </row>
    <row r="110" spans="1:11" s="1" customFormat="1" x14ac:dyDescent="0.2">
      <c r="A110" s="55"/>
      <c r="B110" s="55"/>
      <c r="C110" s="55"/>
      <c r="D110" s="55"/>
      <c r="F110" s="55"/>
      <c r="G110" s="55"/>
    </row>
    <row r="111" spans="1:11" s="1" customFormat="1" x14ac:dyDescent="0.2">
      <c r="A111" s="55"/>
      <c r="B111" s="55"/>
      <c r="C111" s="55"/>
      <c r="D111" s="55"/>
      <c r="F111" s="55"/>
      <c r="G111" s="55"/>
    </row>
    <row r="112" spans="1:11" s="1" customFormat="1" x14ac:dyDescent="0.2">
      <c r="A112" s="55"/>
      <c r="B112" s="55"/>
      <c r="C112" s="55"/>
      <c r="D112" s="55"/>
      <c r="F112" s="55"/>
      <c r="G112" s="55"/>
    </row>
    <row r="113" spans="1:7" s="1" customFormat="1" x14ac:dyDescent="0.2">
      <c r="A113" s="55"/>
      <c r="B113" s="55"/>
      <c r="C113" s="55"/>
      <c r="D113" s="55"/>
      <c r="F113" s="55"/>
      <c r="G113" s="55"/>
    </row>
    <row r="114" spans="1:7" s="1" customFormat="1" x14ac:dyDescent="0.2">
      <c r="A114" s="55"/>
      <c r="B114" s="55"/>
      <c r="C114" s="55"/>
      <c r="D114" s="55"/>
      <c r="F114" s="55"/>
      <c r="G114" s="55"/>
    </row>
    <row r="115" spans="1:7" s="1" customFormat="1" x14ac:dyDescent="0.2">
      <c r="A115" s="55"/>
      <c r="B115" s="55"/>
      <c r="C115" s="55"/>
      <c r="D115" s="55"/>
      <c r="F115" s="55"/>
      <c r="G115" s="55"/>
    </row>
    <row r="116" spans="1:7" s="1" customFormat="1" x14ac:dyDescent="0.2">
      <c r="A116" s="55"/>
      <c r="B116" s="55"/>
      <c r="C116" s="55"/>
      <c r="D116" s="55"/>
      <c r="F116" s="55"/>
      <c r="G116" s="55"/>
    </row>
    <row r="117" spans="1:7" s="1" customFormat="1" x14ac:dyDescent="0.2">
      <c r="A117" s="55"/>
      <c r="B117" s="55"/>
      <c r="C117" s="55"/>
      <c r="D117" s="55"/>
      <c r="F117" s="55"/>
      <c r="G117" s="55"/>
    </row>
    <row r="118" spans="1:7" s="1" customFormat="1" x14ac:dyDescent="0.2">
      <c r="A118" s="55"/>
      <c r="B118" s="55"/>
      <c r="C118" s="55"/>
      <c r="D118" s="55"/>
      <c r="F118" s="55"/>
      <c r="G118" s="55"/>
    </row>
    <row r="119" spans="1:7" s="1" customFormat="1" x14ac:dyDescent="0.2">
      <c r="A119" s="55"/>
      <c r="B119" s="55"/>
      <c r="C119" s="55"/>
      <c r="D119" s="55"/>
      <c r="F119" s="55"/>
      <c r="G119" s="55"/>
    </row>
    <row r="120" spans="1:7" s="1" customFormat="1" x14ac:dyDescent="0.2">
      <c r="A120" s="55"/>
      <c r="B120" s="55"/>
      <c r="C120" s="55"/>
      <c r="D120" s="55"/>
      <c r="F120" s="55"/>
      <c r="G120" s="55"/>
    </row>
    <row r="121" spans="1:7" s="1" customFormat="1" x14ac:dyDescent="0.2">
      <c r="A121" s="55"/>
      <c r="B121" s="55"/>
      <c r="C121" s="55"/>
      <c r="D121" s="55"/>
      <c r="F121" s="55"/>
      <c r="G121" s="55"/>
    </row>
    <row r="122" spans="1:7" s="1" customFormat="1" x14ac:dyDescent="0.2">
      <c r="A122" s="55"/>
      <c r="B122" s="55"/>
      <c r="C122" s="55"/>
      <c r="D122" s="55"/>
      <c r="F122" s="55"/>
      <c r="G122" s="55"/>
    </row>
    <row r="123" spans="1:7" s="1" customFormat="1" x14ac:dyDescent="0.2">
      <c r="A123" s="55"/>
      <c r="B123" s="55"/>
      <c r="C123" s="55"/>
      <c r="D123" s="55"/>
      <c r="F123" s="55"/>
      <c r="G123" s="55"/>
    </row>
    <row r="124" spans="1:7" s="1" customFormat="1" x14ac:dyDescent="0.2">
      <c r="A124" s="55"/>
      <c r="B124" s="55"/>
      <c r="C124" s="55"/>
      <c r="D124" s="55"/>
      <c r="F124" s="55"/>
      <c r="G124" s="55"/>
    </row>
    <row r="125" spans="1:7" s="1" customFormat="1" x14ac:dyDescent="0.2">
      <c r="A125" s="55"/>
      <c r="B125" s="55"/>
      <c r="C125" s="55"/>
      <c r="D125" s="55"/>
      <c r="F125" s="55"/>
      <c r="G125" s="55"/>
    </row>
    <row r="126" spans="1:7" s="1" customFormat="1" x14ac:dyDescent="0.2">
      <c r="A126" s="55"/>
      <c r="B126" s="55"/>
      <c r="C126" s="55"/>
      <c r="D126" s="55"/>
      <c r="F126" s="55"/>
      <c r="G126" s="55"/>
    </row>
    <row r="127" spans="1:7" s="1" customFormat="1" x14ac:dyDescent="0.2">
      <c r="A127" s="55"/>
      <c r="B127" s="55"/>
      <c r="C127" s="55"/>
      <c r="D127" s="55"/>
      <c r="F127" s="55"/>
      <c r="G127" s="55"/>
    </row>
    <row r="128" spans="1:7" s="1" customFormat="1" x14ac:dyDescent="0.2">
      <c r="A128" s="55"/>
      <c r="B128" s="55"/>
      <c r="C128" s="55"/>
      <c r="D128" s="55"/>
      <c r="F128" s="55"/>
      <c r="G128" s="55"/>
    </row>
    <row r="129" spans="1:7" s="1" customFormat="1" x14ac:dyDescent="0.2">
      <c r="A129" s="55"/>
      <c r="B129" s="55"/>
      <c r="C129" s="55"/>
      <c r="D129" s="55"/>
      <c r="F129" s="55"/>
      <c r="G129" s="55"/>
    </row>
    <row r="130" spans="1:7" s="1" customFormat="1" x14ac:dyDescent="0.2">
      <c r="A130" s="55"/>
      <c r="B130" s="55"/>
      <c r="C130" s="55"/>
      <c r="D130" s="55"/>
      <c r="F130" s="55"/>
      <c r="G130" s="55"/>
    </row>
    <row r="131" spans="1:7" s="1" customFormat="1" x14ac:dyDescent="0.2">
      <c r="A131" s="55"/>
      <c r="B131" s="55"/>
      <c r="C131" s="55"/>
      <c r="D131" s="55"/>
      <c r="F131" s="55"/>
      <c r="G131" s="55"/>
    </row>
    <row r="132" spans="1:7" s="1" customFormat="1" x14ac:dyDescent="0.2">
      <c r="A132" s="55"/>
      <c r="B132" s="55"/>
      <c r="C132" s="55"/>
      <c r="D132" s="55"/>
      <c r="F132" s="55"/>
      <c r="G132" s="55"/>
    </row>
    <row r="133" spans="1:7" s="1" customFormat="1" x14ac:dyDescent="0.2">
      <c r="A133" s="55"/>
      <c r="B133" s="55"/>
      <c r="C133" s="55"/>
      <c r="D133" s="55"/>
      <c r="F133" s="55"/>
      <c r="G133" s="55"/>
    </row>
    <row r="134" spans="1:7" s="1" customFormat="1" x14ac:dyDescent="0.2">
      <c r="A134" s="55"/>
      <c r="B134" s="55"/>
      <c r="C134" s="55"/>
      <c r="D134" s="55"/>
      <c r="F134" s="55"/>
      <c r="G134" s="55"/>
    </row>
    <row r="135" spans="1:7" s="1" customFormat="1" x14ac:dyDescent="0.2">
      <c r="A135" s="55"/>
      <c r="B135" s="55"/>
      <c r="C135" s="55"/>
      <c r="D135" s="55"/>
      <c r="F135" s="55"/>
      <c r="G135" s="55"/>
    </row>
    <row r="136" spans="1:7" s="1" customFormat="1" x14ac:dyDescent="0.2">
      <c r="A136" s="55"/>
      <c r="B136" s="55"/>
      <c r="C136" s="55"/>
      <c r="D136" s="55"/>
      <c r="F136" s="55"/>
      <c r="G136" s="55"/>
    </row>
    <row r="137" spans="1:7" s="1" customFormat="1" x14ac:dyDescent="0.2">
      <c r="A137" s="55"/>
      <c r="B137" s="55"/>
      <c r="C137" s="55"/>
      <c r="D137" s="55"/>
      <c r="F137" s="55"/>
      <c r="G137" s="55"/>
    </row>
    <row r="138" spans="1:7" s="1" customFormat="1" x14ac:dyDescent="0.2">
      <c r="A138" s="55"/>
      <c r="B138" s="55"/>
      <c r="C138" s="55"/>
      <c r="D138" s="55"/>
      <c r="F138" s="55"/>
      <c r="G138" s="55"/>
    </row>
    <row r="139" spans="1:7" s="1" customFormat="1" x14ac:dyDescent="0.2">
      <c r="A139" s="55"/>
      <c r="B139" s="55"/>
      <c r="C139" s="55"/>
      <c r="D139" s="55"/>
      <c r="F139" s="55"/>
      <c r="G139" s="55"/>
    </row>
    <row r="140" spans="1:7" s="1" customFormat="1" x14ac:dyDescent="0.2">
      <c r="A140" s="55"/>
      <c r="B140" s="55"/>
      <c r="C140" s="55"/>
      <c r="D140" s="55"/>
      <c r="F140" s="55"/>
      <c r="G140" s="55"/>
    </row>
    <row r="141" spans="1:7" s="1" customFormat="1" x14ac:dyDescent="0.2">
      <c r="A141" s="55"/>
      <c r="B141" s="55"/>
      <c r="C141" s="55"/>
      <c r="D141" s="55"/>
      <c r="F141" s="55"/>
      <c r="G141" s="55"/>
    </row>
    <row r="142" spans="1:7" s="1" customFormat="1" x14ac:dyDescent="0.2">
      <c r="A142" s="55"/>
      <c r="B142" s="55"/>
      <c r="C142" s="55"/>
      <c r="D142" s="55"/>
      <c r="F142" s="55"/>
      <c r="G142" s="55"/>
    </row>
    <row r="143" spans="1:7" s="1" customFormat="1" x14ac:dyDescent="0.2">
      <c r="A143" s="55"/>
      <c r="B143" s="55"/>
      <c r="C143" s="55"/>
      <c r="D143" s="55"/>
      <c r="F143" s="55"/>
      <c r="G143" s="55"/>
    </row>
    <row r="144" spans="1:7" s="1" customFormat="1" x14ac:dyDescent="0.2">
      <c r="A144" s="55"/>
      <c r="B144" s="55"/>
      <c r="C144" s="55"/>
      <c r="D144" s="55"/>
      <c r="F144" s="55"/>
      <c r="G144" s="55"/>
    </row>
    <row r="145" spans="1:7" s="1" customFormat="1" x14ac:dyDescent="0.2">
      <c r="A145" s="55"/>
      <c r="B145" s="55"/>
      <c r="C145" s="55"/>
      <c r="D145" s="55"/>
      <c r="F145" s="55"/>
      <c r="G145" s="55"/>
    </row>
    <row r="146" spans="1:7" s="1" customFormat="1" x14ac:dyDescent="0.2">
      <c r="A146" s="55"/>
      <c r="B146" s="55"/>
      <c r="C146" s="55"/>
      <c r="D146" s="55"/>
      <c r="F146" s="55"/>
      <c r="G146" s="55"/>
    </row>
    <row r="147" spans="1:7" s="1" customFormat="1" x14ac:dyDescent="0.2">
      <c r="A147" s="55"/>
      <c r="B147" s="55"/>
      <c r="C147" s="55"/>
      <c r="D147" s="55"/>
      <c r="F147" s="55"/>
      <c r="G147" s="55"/>
    </row>
    <row r="148" spans="1:7" s="1" customFormat="1" x14ac:dyDescent="0.2">
      <c r="A148" s="55"/>
      <c r="B148" s="55"/>
      <c r="C148" s="55"/>
      <c r="D148" s="55"/>
      <c r="F148" s="55"/>
      <c r="G148" s="55"/>
    </row>
    <row r="149" spans="1:7" s="1" customFormat="1" x14ac:dyDescent="0.2">
      <c r="A149" s="55"/>
      <c r="B149" s="55"/>
      <c r="C149" s="55"/>
      <c r="D149" s="55"/>
      <c r="F149" s="55"/>
      <c r="G149" s="55"/>
    </row>
    <row r="150" spans="1:7" s="1" customFormat="1" x14ac:dyDescent="0.2">
      <c r="A150" s="55"/>
      <c r="B150" s="55"/>
      <c r="C150" s="55"/>
      <c r="D150" s="55"/>
      <c r="F150" s="55"/>
      <c r="G150" s="55"/>
    </row>
    <row r="151" spans="1:7" s="1" customFormat="1" x14ac:dyDescent="0.2">
      <c r="A151" s="55"/>
      <c r="B151" s="55"/>
      <c r="C151" s="55"/>
      <c r="D151" s="55"/>
      <c r="F151" s="55"/>
      <c r="G151" s="55"/>
    </row>
    <row r="152" spans="1:7" s="1" customFormat="1" x14ac:dyDescent="0.2">
      <c r="A152" s="55"/>
      <c r="B152" s="55"/>
      <c r="C152" s="55"/>
      <c r="D152" s="55"/>
      <c r="F152" s="55"/>
      <c r="G152" s="55"/>
    </row>
    <row r="153" spans="1:7" s="1" customFormat="1" x14ac:dyDescent="0.2">
      <c r="A153" s="55"/>
      <c r="B153" s="55"/>
      <c r="C153" s="55"/>
      <c r="D153" s="55"/>
      <c r="F153" s="55"/>
      <c r="G153" s="55"/>
    </row>
    <row r="154" spans="1:7" s="1" customFormat="1" x14ac:dyDescent="0.2">
      <c r="A154" s="55"/>
      <c r="B154" s="55"/>
      <c r="C154" s="55"/>
      <c r="D154" s="55"/>
      <c r="F154" s="55"/>
      <c r="G154" s="55"/>
    </row>
    <row r="155" spans="1:7" s="1" customFormat="1" x14ac:dyDescent="0.2">
      <c r="A155" s="55"/>
      <c r="B155" s="55"/>
      <c r="C155" s="55"/>
      <c r="D155" s="55"/>
      <c r="F155" s="55"/>
      <c r="G155" s="55"/>
    </row>
    <row r="156" spans="1:7" s="1" customFormat="1" x14ac:dyDescent="0.2">
      <c r="A156" s="55"/>
      <c r="B156" s="55"/>
      <c r="C156" s="55"/>
      <c r="D156" s="55"/>
      <c r="F156" s="55"/>
      <c r="G156" s="55"/>
    </row>
    <row r="157" spans="1:7" s="1" customFormat="1" x14ac:dyDescent="0.2">
      <c r="A157" s="55"/>
      <c r="B157" s="55"/>
      <c r="C157" s="55"/>
      <c r="D157" s="55"/>
      <c r="F157" s="55"/>
      <c r="G157" s="55"/>
    </row>
    <row r="158" spans="1:7" s="1" customFormat="1" x14ac:dyDescent="0.2">
      <c r="A158" s="55"/>
      <c r="B158" s="55"/>
      <c r="C158" s="55"/>
      <c r="D158" s="55"/>
      <c r="F158" s="55"/>
      <c r="G158" s="55"/>
    </row>
    <row r="159" spans="1:7" s="1" customFormat="1" x14ac:dyDescent="0.2">
      <c r="A159" s="55"/>
      <c r="B159" s="55"/>
      <c r="C159" s="55"/>
      <c r="D159" s="55"/>
      <c r="F159" s="55"/>
      <c r="G159" s="55"/>
    </row>
    <row r="160" spans="1:7" s="1" customFormat="1" x14ac:dyDescent="0.2">
      <c r="A160" s="55"/>
      <c r="B160" s="55"/>
      <c r="C160" s="55"/>
      <c r="D160" s="55"/>
      <c r="F160" s="55"/>
      <c r="G160" s="55"/>
    </row>
    <row r="161" spans="1:7" s="1" customFormat="1" x14ac:dyDescent="0.2">
      <c r="A161" s="55"/>
      <c r="B161" s="55"/>
      <c r="C161" s="55"/>
      <c r="D161" s="55"/>
      <c r="F161" s="55"/>
      <c r="G161" s="55"/>
    </row>
    <row r="162" spans="1:7" s="1" customFormat="1" x14ac:dyDescent="0.2">
      <c r="A162" s="55"/>
      <c r="B162" s="55"/>
      <c r="C162" s="55"/>
      <c r="D162" s="55"/>
      <c r="F162" s="55"/>
      <c r="G162" s="55"/>
    </row>
    <row r="163" spans="1:7" s="1" customFormat="1" x14ac:dyDescent="0.2">
      <c r="A163" s="55"/>
      <c r="B163" s="55"/>
      <c r="C163" s="55"/>
      <c r="D163" s="55"/>
      <c r="F163" s="55"/>
      <c r="G163" s="55"/>
    </row>
    <row r="164" spans="1:7" s="1" customFormat="1" x14ac:dyDescent="0.2">
      <c r="A164" s="55"/>
      <c r="B164" s="55"/>
      <c r="C164" s="55"/>
      <c r="D164" s="55"/>
      <c r="F164" s="55"/>
      <c r="G164" s="55"/>
    </row>
    <row r="165" spans="1:7" s="1" customFormat="1" x14ac:dyDescent="0.2">
      <c r="A165" s="55"/>
      <c r="B165" s="55"/>
      <c r="C165" s="55"/>
      <c r="D165" s="55"/>
      <c r="F165" s="55"/>
      <c r="G165" s="55"/>
    </row>
    <row r="166" spans="1:7" s="1" customFormat="1" x14ac:dyDescent="0.2">
      <c r="A166" s="55"/>
      <c r="B166" s="55"/>
      <c r="C166" s="55"/>
      <c r="D166" s="55"/>
      <c r="F166" s="55"/>
      <c r="G166" s="55"/>
    </row>
    <row r="167" spans="1:7" s="1" customFormat="1" x14ac:dyDescent="0.2">
      <c r="A167" s="55"/>
      <c r="B167" s="55"/>
      <c r="C167" s="55"/>
      <c r="D167" s="55"/>
      <c r="F167" s="55"/>
      <c r="G167" s="55"/>
    </row>
    <row r="168" spans="1:7" s="1" customFormat="1" x14ac:dyDescent="0.2">
      <c r="A168" s="55"/>
      <c r="B168" s="55"/>
      <c r="C168" s="55"/>
      <c r="D168" s="55"/>
      <c r="F168" s="55"/>
      <c r="G168" s="55"/>
    </row>
    <row r="169" spans="1:7" s="1" customFormat="1" x14ac:dyDescent="0.2">
      <c r="A169" s="55"/>
      <c r="B169" s="55"/>
      <c r="C169" s="55"/>
      <c r="D169" s="55"/>
      <c r="F169" s="55"/>
      <c r="G169" s="55"/>
    </row>
    <row r="170" spans="1:7" s="1" customFormat="1" x14ac:dyDescent="0.2">
      <c r="A170" s="55"/>
      <c r="B170" s="55"/>
      <c r="C170" s="55"/>
      <c r="D170" s="55"/>
      <c r="F170" s="55"/>
      <c r="G170" s="55"/>
    </row>
    <row r="171" spans="1:7" s="1" customFormat="1" x14ac:dyDescent="0.2">
      <c r="A171" s="55"/>
      <c r="B171" s="55"/>
      <c r="C171" s="55"/>
      <c r="D171" s="55"/>
      <c r="F171" s="55"/>
      <c r="G171" s="55"/>
    </row>
    <row r="172" spans="1:7" s="1" customFormat="1" x14ac:dyDescent="0.2">
      <c r="A172" s="55"/>
      <c r="B172" s="55"/>
      <c r="C172" s="55"/>
      <c r="D172" s="55"/>
      <c r="F172" s="55"/>
      <c r="G172" s="55"/>
    </row>
    <row r="173" spans="1:7" s="1" customFormat="1" x14ac:dyDescent="0.2">
      <c r="A173" s="55"/>
      <c r="B173" s="55"/>
      <c r="C173" s="55"/>
      <c r="D173" s="55"/>
      <c r="F173" s="55"/>
      <c r="G173" s="55"/>
    </row>
    <row r="174" spans="1:7" s="1" customFormat="1" x14ac:dyDescent="0.2">
      <c r="A174" s="55"/>
      <c r="B174" s="55"/>
      <c r="C174" s="55"/>
      <c r="D174" s="55"/>
      <c r="F174" s="55"/>
      <c r="G174" s="55"/>
    </row>
    <row r="175" spans="1:7" s="1" customFormat="1" x14ac:dyDescent="0.2">
      <c r="A175" s="55"/>
      <c r="B175" s="55"/>
      <c r="C175" s="55"/>
      <c r="D175" s="55"/>
      <c r="F175" s="55"/>
      <c r="G175" s="55"/>
    </row>
    <row r="176" spans="1:7" s="1" customFormat="1" x14ac:dyDescent="0.2">
      <c r="A176" s="55"/>
      <c r="B176" s="55"/>
      <c r="C176" s="55"/>
      <c r="D176" s="55"/>
      <c r="F176" s="55"/>
      <c r="G176" s="55"/>
    </row>
    <row r="177" spans="1:7" s="1" customFormat="1" x14ac:dyDescent="0.2">
      <c r="A177" s="55"/>
      <c r="B177" s="55"/>
      <c r="C177" s="55"/>
      <c r="D177" s="55"/>
      <c r="F177" s="55"/>
      <c r="G177" s="55"/>
    </row>
    <row r="178" spans="1:7" s="1" customFormat="1" x14ac:dyDescent="0.2">
      <c r="A178" s="55"/>
      <c r="B178" s="55"/>
      <c r="C178" s="55"/>
      <c r="D178" s="55"/>
      <c r="F178" s="55"/>
      <c r="G178" s="55"/>
    </row>
    <row r="179" spans="1:7" s="1" customFormat="1" x14ac:dyDescent="0.2">
      <c r="A179" s="55"/>
      <c r="B179" s="55"/>
      <c r="C179" s="55"/>
      <c r="D179" s="55"/>
      <c r="F179" s="55"/>
      <c r="G179" s="55"/>
    </row>
    <row r="180" spans="1:7" s="1" customFormat="1" x14ac:dyDescent="0.2">
      <c r="A180" s="55"/>
      <c r="B180" s="55"/>
      <c r="C180" s="55"/>
      <c r="D180" s="55"/>
      <c r="F180" s="55"/>
      <c r="G180" s="55"/>
    </row>
    <row r="181" spans="1:7" s="1" customFormat="1" x14ac:dyDescent="0.2">
      <c r="A181" s="55"/>
      <c r="B181" s="55"/>
      <c r="C181" s="55"/>
      <c r="D181" s="55"/>
      <c r="F181" s="55"/>
      <c r="G181" s="55"/>
    </row>
    <row r="182" spans="1:7" s="1" customFormat="1" x14ac:dyDescent="0.2">
      <c r="A182" s="55"/>
      <c r="B182" s="55"/>
      <c r="C182" s="55"/>
      <c r="D182" s="55"/>
      <c r="F182" s="55"/>
      <c r="G182" s="55"/>
    </row>
    <row r="183" spans="1:7" s="1" customFormat="1" x14ac:dyDescent="0.2">
      <c r="A183" s="55"/>
      <c r="B183" s="55"/>
      <c r="C183" s="55"/>
      <c r="D183" s="55"/>
      <c r="F183" s="55"/>
      <c r="G183" s="55"/>
    </row>
    <row r="184" spans="1:7" s="1" customFormat="1" x14ac:dyDescent="0.2">
      <c r="A184" s="55"/>
      <c r="B184" s="55"/>
      <c r="C184" s="55"/>
      <c r="D184" s="55"/>
      <c r="F184" s="55"/>
      <c r="G184" s="55"/>
    </row>
    <row r="185" spans="1:7" s="1" customFormat="1" x14ac:dyDescent="0.2">
      <c r="A185" s="55"/>
      <c r="B185" s="55"/>
      <c r="C185" s="55"/>
      <c r="D185" s="55"/>
      <c r="F185" s="55"/>
      <c r="G185" s="55"/>
    </row>
    <row r="186" spans="1:7" s="1" customFormat="1" x14ac:dyDescent="0.2">
      <c r="A186" s="55"/>
      <c r="B186" s="55"/>
      <c r="C186" s="55"/>
      <c r="D186" s="55"/>
      <c r="F186" s="55"/>
      <c r="G186" s="55"/>
    </row>
    <row r="187" spans="1:7" s="1" customFormat="1" x14ac:dyDescent="0.2">
      <c r="A187" s="55"/>
      <c r="B187" s="55"/>
      <c r="C187" s="55"/>
      <c r="D187" s="55"/>
      <c r="F187" s="55"/>
      <c r="G187" s="55"/>
    </row>
    <row r="188" spans="1:7" s="1" customFormat="1" x14ac:dyDescent="0.2">
      <c r="A188" s="55"/>
      <c r="B188" s="55"/>
      <c r="C188" s="55"/>
      <c r="D188" s="55"/>
      <c r="F188" s="55"/>
      <c r="G188" s="55"/>
    </row>
    <row r="189" spans="1:7" s="1" customFormat="1" x14ac:dyDescent="0.2">
      <c r="A189" s="55"/>
      <c r="B189" s="55"/>
      <c r="C189" s="55"/>
      <c r="D189" s="55"/>
      <c r="F189" s="55"/>
      <c r="G189" s="55"/>
    </row>
    <row r="190" spans="1:7" s="1" customFormat="1" x14ac:dyDescent="0.2">
      <c r="A190" s="55"/>
      <c r="B190" s="55"/>
      <c r="C190" s="55"/>
      <c r="D190" s="55"/>
      <c r="F190" s="55"/>
      <c r="G190" s="55"/>
    </row>
    <row r="191" spans="1:7" s="1" customFormat="1" x14ac:dyDescent="0.2">
      <c r="A191" s="55"/>
      <c r="B191" s="55"/>
      <c r="C191" s="55"/>
      <c r="D191" s="55"/>
      <c r="F191" s="55"/>
      <c r="G191" s="55"/>
    </row>
    <row r="192" spans="1:7" s="1" customFormat="1" x14ac:dyDescent="0.2">
      <c r="A192" s="55"/>
      <c r="B192" s="55"/>
      <c r="C192" s="55"/>
      <c r="D192" s="55"/>
      <c r="F192" s="55"/>
      <c r="G192" s="55"/>
    </row>
    <row r="193" spans="1:11" s="1" customFormat="1" x14ac:dyDescent="0.2">
      <c r="A193" s="55"/>
      <c r="B193" s="55"/>
      <c r="C193" s="55"/>
      <c r="D193" s="55"/>
      <c r="F193" s="55"/>
      <c r="G193" s="55"/>
    </row>
    <row r="194" spans="1:11" s="1" customFormat="1" x14ac:dyDescent="0.2">
      <c r="A194" s="55"/>
      <c r="B194" s="55"/>
      <c r="C194" s="55"/>
      <c r="D194" s="55"/>
      <c r="F194" s="55"/>
      <c r="G194" s="55"/>
    </row>
    <row r="195" spans="1:11" s="1" customFormat="1" x14ac:dyDescent="0.2">
      <c r="A195" s="55"/>
      <c r="B195" s="55"/>
      <c r="C195" s="55"/>
      <c r="D195" s="55"/>
      <c r="F195" s="55"/>
      <c r="G195" s="55"/>
    </row>
    <row r="196" spans="1:11" s="1" customFormat="1" x14ac:dyDescent="0.2">
      <c r="A196" s="55"/>
      <c r="B196" s="55"/>
      <c r="C196" s="55"/>
      <c r="D196" s="55"/>
      <c r="F196" s="55"/>
      <c r="G196" s="55"/>
    </row>
    <row r="197" spans="1:11" s="1" customFormat="1" x14ac:dyDescent="0.2">
      <c r="A197" s="55"/>
      <c r="B197" s="55"/>
      <c r="C197" s="55"/>
      <c r="D197" s="55"/>
      <c r="F197" s="55"/>
      <c r="G197" s="55"/>
    </row>
    <row r="198" spans="1:11" s="1" customFormat="1" x14ac:dyDescent="0.2">
      <c r="A198" s="55"/>
      <c r="B198" s="55"/>
      <c r="C198" s="55"/>
      <c r="D198" s="55"/>
      <c r="F198" s="55"/>
      <c r="G198" s="55"/>
    </row>
    <row r="199" spans="1:11" s="1" customFormat="1" x14ac:dyDescent="0.2">
      <c r="A199" s="55"/>
      <c r="B199" s="55"/>
      <c r="C199" s="55"/>
      <c r="D199" s="55"/>
      <c r="F199" s="55"/>
      <c r="G199" s="55"/>
    </row>
    <row r="200" spans="1:11" s="1" customFormat="1" x14ac:dyDescent="0.2">
      <c r="A200" s="55"/>
      <c r="B200" s="55"/>
      <c r="C200" s="55"/>
      <c r="D200" s="55"/>
      <c r="F200" s="55"/>
      <c r="G200" s="55"/>
    </row>
    <row r="201" spans="1:11" s="1" customFormat="1" x14ac:dyDescent="0.2">
      <c r="A201" s="55"/>
      <c r="B201" s="55"/>
      <c r="C201" s="55"/>
      <c r="D201" s="55"/>
      <c r="F201" s="55"/>
      <c r="G201" s="55"/>
    </row>
    <row r="202" spans="1:11" s="1" customFormat="1" x14ac:dyDescent="0.2">
      <c r="A202" s="55"/>
      <c r="B202" s="55"/>
      <c r="C202" s="55"/>
      <c r="D202" s="55"/>
      <c r="F202" s="55"/>
      <c r="G202" s="55"/>
    </row>
    <row r="203" spans="1:11" s="1" customFormat="1" x14ac:dyDescent="0.2">
      <c r="A203" s="55"/>
      <c r="B203" s="55"/>
      <c r="C203" s="55"/>
      <c r="D203" s="55"/>
      <c r="F203" s="55"/>
      <c r="G203" s="55"/>
    </row>
    <row r="204" spans="1:11" s="1" customFormat="1" x14ac:dyDescent="0.2">
      <c r="A204" s="55"/>
      <c r="B204" s="55"/>
      <c r="C204" s="55"/>
      <c r="D204" s="55"/>
      <c r="F204" s="55"/>
      <c r="G204" s="55"/>
    </row>
    <row r="205" spans="1:11" x14ac:dyDescent="0.2">
      <c r="K205" s="6"/>
    </row>
    <row r="206" spans="1:11" x14ac:dyDescent="0.2">
      <c r="K206" s="6"/>
    </row>
    <row r="207" spans="1:11" x14ac:dyDescent="0.2">
      <c r="K207" s="6"/>
    </row>
    <row r="208" spans="1:11" x14ac:dyDescent="0.2">
      <c r="K208" s="6"/>
    </row>
    <row r="209" spans="11:11" x14ac:dyDescent="0.2">
      <c r="K209" s="6"/>
    </row>
    <row r="210" spans="11:11" x14ac:dyDescent="0.2">
      <c r="K210" s="6"/>
    </row>
    <row r="211" spans="11:11" x14ac:dyDescent="0.2">
      <c r="K211" s="6"/>
    </row>
    <row r="212" spans="11:11" x14ac:dyDescent="0.2">
      <c r="K212" s="6"/>
    </row>
    <row r="213" spans="11:11" x14ac:dyDescent="0.2">
      <c r="K213" s="6"/>
    </row>
    <row r="214" spans="11:11" x14ac:dyDescent="0.2">
      <c r="K214" s="6"/>
    </row>
    <row r="215" spans="11:11" x14ac:dyDescent="0.2">
      <c r="K215" s="6"/>
    </row>
    <row r="216" spans="11:11" x14ac:dyDescent="0.2">
      <c r="K216" s="6"/>
    </row>
    <row r="217" spans="11:11" x14ac:dyDescent="0.2">
      <c r="K217" s="6"/>
    </row>
    <row r="218" spans="11:11" x14ac:dyDescent="0.2">
      <c r="K218" s="6"/>
    </row>
    <row r="219" spans="11:11" x14ac:dyDescent="0.2">
      <c r="K219" s="6"/>
    </row>
    <row r="220" spans="11:11" x14ac:dyDescent="0.2">
      <c r="K220" s="6"/>
    </row>
    <row r="221" spans="11:11" x14ac:dyDescent="0.2">
      <c r="K221" s="6"/>
    </row>
    <row r="222" spans="11:11" x14ac:dyDescent="0.2">
      <c r="K222" s="6"/>
    </row>
    <row r="223" spans="11:11" x14ac:dyDescent="0.2">
      <c r="K223" s="6"/>
    </row>
    <row r="224" spans="11:11" x14ac:dyDescent="0.2">
      <c r="K224" s="6"/>
    </row>
    <row r="225" spans="11:11" x14ac:dyDescent="0.2">
      <c r="K225" s="6"/>
    </row>
    <row r="226" spans="11:11" x14ac:dyDescent="0.2">
      <c r="K226" s="6"/>
    </row>
    <row r="227" spans="11:11" x14ac:dyDescent="0.2">
      <c r="K227" s="6"/>
    </row>
    <row r="228" spans="11:11" x14ac:dyDescent="0.2">
      <c r="K228" s="6"/>
    </row>
    <row r="229" spans="11:11" x14ac:dyDescent="0.2">
      <c r="K229" s="6"/>
    </row>
    <row r="230" spans="11:11" x14ac:dyDescent="0.2">
      <c r="K230" s="6"/>
    </row>
    <row r="231" spans="11:11" x14ac:dyDescent="0.2">
      <c r="K231" s="6"/>
    </row>
    <row r="232" spans="11:11" x14ac:dyDescent="0.2">
      <c r="K232" s="6"/>
    </row>
    <row r="233" spans="11:11" x14ac:dyDescent="0.2">
      <c r="K233" s="6"/>
    </row>
  </sheetData>
  <mergeCells count="7">
    <mergeCell ref="B63:K63"/>
    <mergeCell ref="J78:K78"/>
    <mergeCell ref="B1:K1"/>
    <mergeCell ref="B2:K2"/>
    <mergeCell ref="B5:K5"/>
    <mergeCell ref="B42:K42"/>
    <mergeCell ref="B52:K52"/>
  </mergeCells>
  <pageMargins left="0" right="0" top="0" bottom="0" header="0.51180555555555496" footer="0.51180555555555496"/>
  <pageSetup paperSize="9" scale="2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C65"/>
  <sheetViews>
    <sheetView tabSelected="1" zoomScaleNormal="100" workbookViewId="0">
      <selection activeCell="B2" sqref="B2:K2"/>
    </sheetView>
  </sheetViews>
  <sheetFormatPr defaultColWidth="12.5703125" defaultRowHeight="15" x14ac:dyDescent="0.25"/>
  <cols>
    <col min="1" max="1" width="3.28515625" style="107" customWidth="1"/>
    <col min="2" max="2" width="5.5703125" style="56" customWidth="1"/>
    <col min="3" max="3" width="35.7109375" style="56" customWidth="1"/>
    <col min="4" max="12" width="6" style="56" customWidth="1"/>
    <col min="13" max="991" width="12.5703125" style="56"/>
  </cols>
  <sheetData>
    <row r="1" spans="1:12" ht="15" customHeight="1" x14ac:dyDescent="0.25"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57"/>
    </row>
    <row r="2" spans="1:12" ht="49.5" customHeight="1" x14ac:dyDescent="0.25">
      <c r="B2" s="127" t="s">
        <v>126</v>
      </c>
      <c r="C2" s="127"/>
      <c r="D2" s="127"/>
      <c r="E2" s="127"/>
      <c r="F2" s="127"/>
      <c r="G2" s="127"/>
      <c r="H2" s="127"/>
      <c r="I2" s="127"/>
      <c r="J2" s="127"/>
      <c r="K2" s="127"/>
      <c r="L2" s="6"/>
    </row>
    <row r="3" spans="1:12" ht="62.25" customHeight="1" x14ac:dyDescent="0.25">
      <c r="A3" s="108"/>
      <c r="B3" s="146" t="s">
        <v>59</v>
      </c>
      <c r="C3" s="146"/>
      <c r="D3" s="58" t="s">
        <v>2</v>
      </c>
      <c r="E3" s="59" t="s">
        <v>3</v>
      </c>
      <c r="F3" s="59" t="s">
        <v>4</v>
      </c>
      <c r="G3" s="60" t="s">
        <v>5</v>
      </c>
      <c r="H3" s="61" t="s">
        <v>6</v>
      </c>
      <c r="I3" s="61" t="s">
        <v>7</v>
      </c>
      <c r="J3" s="59" t="s">
        <v>8</v>
      </c>
      <c r="K3" s="59" t="s">
        <v>60</v>
      </c>
      <c r="L3" s="59" t="s">
        <v>61</v>
      </c>
    </row>
    <row r="4" spans="1:12" x14ac:dyDescent="0.25">
      <c r="A4" s="108"/>
      <c r="B4" s="129" t="s">
        <v>62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25">
      <c r="A5" s="108"/>
      <c r="B5" s="143" t="s">
        <v>63</v>
      </c>
      <c r="C5" s="143"/>
      <c r="D5" s="22">
        <v>8</v>
      </c>
      <c r="E5" s="22" t="s">
        <v>13</v>
      </c>
      <c r="F5" s="62">
        <v>74</v>
      </c>
      <c r="G5" s="62">
        <v>0</v>
      </c>
      <c r="H5" s="62">
        <v>0</v>
      </c>
      <c r="I5" s="62">
        <v>74</v>
      </c>
      <c r="J5" s="62"/>
      <c r="K5" s="62">
        <f>ROUNDUP(G5/15,0)</f>
        <v>0</v>
      </c>
      <c r="L5" s="62">
        <v>2</v>
      </c>
    </row>
    <row r="6" spans="1:12" x14ac:dyDescent="0.25">
      <c r="A6" s="108"/>
      <c r="B6" s="143" t="s">
        <v>64</v>
      </c>
      <c r="C6" s="143"/>
      <c r="D6" s="22">
        <v>8</v>
      </c>
      <c r="E6" s="22" t="s">
        <v>13</v>
      </c>
      <c r="F6" s="62">
        <v>74</v>
      </c>
      <c r="G6" s="62">
        <v>0</v>
      </c>
      <c r="H6" s="62">
        <v>0</v>
      </c>
      <c r="I6" s="62">
        <v>74</v>
      </c>
      <c r="J6" s="62"/>
      <c r="K6" s="62">
        <f>ROUNDUP(G6/15,0)</f>
        <v>0</v>
      </c>
      <c r="L6" s="62">
        <v>2</v>
      </c>
    </row>
    <row r="7" spans="1:12" x14ac:dyDescent="0.25">
      <c r="A7" s="108"/>
      <c r="B7" s="143" t="s">
        <v>65</v>
      </c>
      <c r="C7" s="143"/>
      <c r="D7" s="22">
        <v>8</v>
      </c>
      <c r="E7" s="22" t="s">
        <v>13</v>
      </c>
      <c r="F7" s="62">
        <v>74</v>
      </c>
      <c r="G7" s="62">
        <v>0</v>
      </c>
      <c r="H7" s="62">
        <v>0</v>
      </c>
      <c r="I7" s="62">
        <v>74</v>
      </c>
      <c r="J7" s="62"/>
      <c r="K7" s="62">
        <f>ROUNDUP(G7/15,0)</f>
        <v>0</v>
      </c>
      <c r="L7" s="62">
        <v>2</v>
      </c>
    </row>
    <row r="8" spans="1:12" x14ac:dyDescent="0.25">
      <c r="A8" s="147">
        <v>7</v>
      </c>
      <c r="B8" s="129" t="s">
        <v>66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25">
      <c r="A9" s="148"/>
      <c r="B9" s="143" t="s">
        <v>67</v>
      </c>
      <c r="C9" s="143"/>
      <c r="D9" s="22">
        <v>2</v>
      </c>
      <c r="E9" s="22" t="s">
        <v>16</v>
      </c>
      <c r="F9" s="62">
        <v>16</v>
      </c>
      <c r="G9" s="62">
        <v>16</v>
      </c>
      <c r="H9" s="62">
        <v>0</v>
      </c>
      <c r="I9" s="63">
        <v>0</v>
      </c>
      <c r="J9" s="62"/>
      <c r="K9" s="62">
        <f>ROUNDUP(G9/15,0)</f>
        <v>2</v>
      </c>
      <c r="L9" s="62">
        <f>ROUNDUP((H9+I9+J9)/15,0)</f>
        <v>0</v>
      </c>
    </row>
    <row r="10" spans="1:12" x14ac:dyDescent="0.25">
      <c r="A10" s="149"/>
      <c r="B10" s="134" t="s">
        <v>68</v>
      </c>
      <c r="C10" s="134"/>
      <c r="D10" s="22">
        <v>2</v>
      </c>
      <c r="E10" s="22" t="s">
        <v>16</v>
      </c>
      <c r="F10" s="62">
        <v>16</v>
      </c>
      <c r="G10" s="62">
        <v>16</v>
      </c>
      <c r="H10" s="62">
        <v>0</v>
      </c>
      <c r="I10" s="63">
        <v>0</v>
      </c>
      <c r="J10" s="62"/>
      <c r="K10" s="62">
        <f>ROUNDUP(G10/15,0)</f>
        <v>2</v>
      </c>
      <c r="L10" s="62">
        <f>ROUNDUP((H10+I10+J10)/15,0)</f>
        <v>0</v>
      </c>
    </row>
    <row r="11" spans="1:12" x14ac:dyDescent="0.25">
      <c r="A11" s="147">
        <v>6</v>
      </c>
      <c r="B11" s="129" t="s">
        <v>69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25">
      <c r="A12" s="148"/>
      <c r="B12" s="143" t="s">
        <v>70</v>
      </c>
      <c r="C12" s="143"/>
      <c r="D12" s="22">
        <v>5</v>
      </c>
      <c r="E12" s="22" t="s">
        <v>13</v>
      </c>
      <c r="F12" s="62">
        <v>40</v>
      </c>
      <c r="G12" s="62">
        <v>16</v>
      </c>
      <c r="H12" s="62">
        <v>8</v>
      </c>
      <c r="I12" s="63">
        <v>16</v>
      </c>
      <c r="J12" s="62"/>
      <c r="K12" s="62">
        <f>ROUNDUP(G12/8,0)</f>
        <v>2</v>
      </c>
      <c r="L12" s="62">
        <f>ROUNDUP((H12+I12+J12)/8,0)</f>
        <v>3</v>
      </c>
    </row>
    <row r="13" spans="1:12" x14ac:dyDescent="0.25">
      <c r="A13" s="149"/>
      <c r="B13" s="143" t="s">
        <v>71</v>
      </c>
      <c r="C13" s="143"/>
      <c r="D13" s="22">
        <v>5</v>
      </c>
      <c r="E13" s="22" t="s">
        <v>13</v>
      </c>
      <c r="F13" s="62">
        <v>40</v>
      </c>
      <c r="G13" s="62">
        <v>16</v>
      </c>
      <c r="H13" s="62">
        <v>8</v>
      </c>
      <c r="I13" s="63">
        <v>16</v>
      </c>
      <c r="J13" s="62"/>
      <c r="K13" s="62">
        <f>ROUNDUP(G13/8,0)</f>
        <v>2</v>
      </c>
      <c r="L13" s="62">
        <f>ROUNDUP((H13+I13+J13)/8,0)</f>
        <v>3</v>
      </c>
    </row>
    <row r="14" spans="1:12" x14ac:dyDescent="0.25">
      <c r="A14" s="147">
        <v>20</v>
      </c>
      <c r="B14" s="132" t="s">
        <v>103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23"/>
    </row>
    <row r="15" spans="1:12" x14ac:dyDescent="0.25">
      <c r="A15" s="148"/>
      <c r="B15" s="144" t="s">
        <v>94</v>
      </c>
      <c r="C15" s="145"/>
      <c r="D15" s="75">
        <v>2</v>
      </c>
      <c r="E15" s="75" t="s">
        <v>16</v>
      </c>
      <c r="F15" s="76">
        <v>20</v>
      </c>
      <c r="G15" s="76">
        <v>8</v>
      </c>
      <c r="H15" s="76">
        <v>4</v>
      </c>
      <c r="I15" s="75">
        <v>8</v>
      </c>
      <c r="J15" s="76"/>
      <c r="K15" s="76">
        <f>ROUNDUP(G15/8,0)</f>
        <v>1</v>
      </c>
      <c r="L15" s="76">
        <v>1.5</v>
      </c>
    </row>
    <row r="16" spans="1:12" x14ac:dyDescent="0.25">
      <c r="A16" s="149"/>
      <c r="B16" s="144" t="s">
        <v>95</v>
      </c>
      <c r="C16" s="145"/>
      <c r="D16" s="75">
        <v>2</v>
      </c>
      <c r="E16" s="75" t="s">
        <v>16</v>
      </c>
      <c r="F16" s="76">
        <v>20</v>
      </c>
      <c r="G16" s="76">
        <v>8</v>
      </c>
      <c r="H16" s="76">
        <v>4</v>
      </c>
      <c r="I16" s="75">
        <v>8</v>
      </c>
      <c r="J16" s="76"/>
      <c r="K16" s="76">
        <f>ROUNDUP(G16/8,0)</f>
        <v>1</v>
      </c>
      <c r="L16" s="76">
        <v>1.5</v>
      </c>
    </row>
    <row r="17" spans="1:12" x14ac:dyDescent="0.25">
      <c r="A17" s="147">
        <v>35</v>
      </c>
      <c r="B17" s="124" t="s">
        <v>104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48"/>
      <c r="B18" s="137" t="s">
        <v>89</v>
      </c>
      <c r="C18" s="137"/>
      <c r="D18" s="65">
        <v>2</v>
      </c>
      <c r="E18" s="72" t="s">
        <v>16</v>
      </c>
      <c r="F18" s="65">
        <v>12</v>
      </c>
      <c r="G18" s="65">
        <v>4</v>
      </c>
      <c r="H18" s="65">
        <v>2</v>
      </c>
      <c r="I18" s="65">
        <v>6</v>
      </c>
      <c r="J18" s="73"/>
      <c r="K18" s="79">
        <v>0.5</v>
      </c>
      <c r="L18" s="78">
        <v>1</v>
      </c>
    </row>
    <row r="19" spans="1:12" x14ac:dyDescent="0.25">
      <c r="A19" s="149"/>
      <c r="B19" s="135" t="s">
        <v>96</v>
      </c>
      <c r="C19" s="135"/>
      <c r="D19" s="65">
        <v>2</v>
      </c>
      <c r="E19" s="72" t="s">
        <v>16</v>
      </c>
      <c r="F19" s="65">
        <v>12</v>
      </c>
      <c r="G19" s="65">
        <v>4</v>
      </c>
      <c r="H19" s="65">
        <v>2</v>
      </c>
      <c r="I19" s="65">
        <v>6</v>
      </c>
      <c r="J19" s="73"/>
      <c r="K19" s="79">
        <v>0.5</v>
      </c>
      <c r="L19" s="78">
        <v>1</v>
      </c>
    </row>
    <row r="20" spans="1:12" x14ac:dyDescent="0.25">
      <c r="A20" s="147">
        <v>36</v>
      </c>
      <c r="B20" s="132" t="s">
        <v>76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23"/>
    </row>
    <row r="21" spans="1:12" x14ac:dyDescent="0.25">
      <c r="A21" s="148"/>
      <c r="B21" s="139" t="s">
        <v>86</v>
      </c>
      <c r="C21" s="140"/>
      <c r="D21" s="75">
        <v>3</v>
      </c>
      <c r="E21" s="75" t="s">
        <v>16</v>
      </c>
      <c r="F21" s="76">
        <v>16</v>
      </c>
      <c r="G21" s="76">
        <v>8</v>
      </c>
      <c r="H21" s="76">
        <v>8</v>
      </c>
      <c r="I21" s="75">
        <v>0</v>
      </c>
      <c r="J21" s="76"/>
      <c r="K21" s="76">
        <f>ROUNDUP(G21/8,0)</f>
        <v>1</v>
      </c>
      <c r="L21" s="76">
        <f>ROUNDUP((H21+I21+J21)/8,0)</f>
        <v>1</v>
      </c>
    </row>
    <row r="22" spans="1:12" x14ac:dyDescent="0.25">
      <c r="A22" s="149"/>
      <c r="B22" s="139" t="s">
        <v>77</v>
      </c>
      <c r="C22" s="140"/>
      <c r="D22" s="75">
        <v>3</v>
      </c>
      <c r="E22" s="75" t="s">
        <v>16</v>
      </c>
      <c r="F22" s="76">
        <v>16</v>
      </c>
      <c r="G22" s="76">
        <v>8</v>
      </c>
      <c r="H22" s="76">
        <v>8</v>
      </c>
      <c r="I22" s="75">
        <v>0</v>
      </c>
      <c r="J22" s="76"/>
      <c r="K22" s="76">
        <f>ROUNDUP(G22/8,0)</f>
        <v>1</v>
      </c>
      <c r="L22" s="76">
        <f>ROUNDUP((H22+I22+J22)/8,0)</f>
        <v>1</v>
      </c>
    </row>
    <row r="23" spans="1:12" x14ac:dyDescent="0.25">
      <c r="A23" s="147">
        <v>37</v>
      </c>
      <c r="B23" s="132" t="s">
        <v>78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23"/>
    </row>
    <row r="24" spans="1:12" x14ac:dyDescent="0.25">
      <c r="A24" s="148"/>
      <c r="B24" s="130" t="s">
        <v>74</v>
      </c>
      <c r="C24" s="131"/>
      <c r="D24" s="75">
        <v>4</v>
      </c>
      <c r="E24" s="75" t="s">
        <v>16</v>
      </c>
      <c r="F24" s="76">
        <v>24</v>
      </c>
      <c r="G24" s="76">
        <v>8</v>
      </c>
      <c r="H24" s="76">
        <v>4</v>
      </c>
      <c r="I24" s="75">
        <v>12</v>
      </c>
      <c r="J24" s="76"/>
      <c r="K24" s="76">
        <f>ROUNDUP(G24/8,0)</f>
        <v>1</v>
      </c>
      <c r="L24" s="76">
        <f>ROUNDUP((H24+I24+J24)/8,0)</f>
        <v>2</v>
      </c>
    </row>
    <row r="25" spans="1:12" ht="15" customHeight="1" x14ac:dyDescent="0.25">
      <c r="A25" s="149"/>
      <c r="B25" s="130" t="s">
        <v>75</v>
      </c>
      <c r="C25" s="131"/>
      <c r="D25" s="75">
        <v>4</v>
      </c>
      <c r="E25" s="75" t="s">
        <v>16</v>
      </c>
      <c r="F25" s="76">
        <v>24</v>
      </c>
      <c r="G25" s="76">
        <v>8</v>
      </c>
      <c r="H25" s="76">
        <v>4</v>
      </c>
      <c r="I25" s="75">
        <v>12</v>
      </c>
      <c r="J25" s="76"/>
      <c r="K25" s="76">
        <f>ROUNDUP(G25/8,0)</f>
        <v>1</v>
      </c>
      <c r="L25" s="76">
        <f>ROUNDUP((H25+I25+J25)/8,0)</f>
        <v>2</v>
      </c>
    </row>
    <row r="26" spans="1:12" ht="15" customHeight="1" x14ac:dyDescent="0.25">
      <c r="A26" s="147">
        <v>44</v>
      </c>
      <c r="B26" s="132" t="s">
        <v>80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23"/>
    </row>
    <row r="27" spans="1:12" ht="15" customHeight="1" x14ac:dyDescent="0.25">
      <c r="A27" s="148"/>
      <c r="B27" s="130" t="s">
        <v>84</v>
      </c>
      <c r="C27" s="131"/>
      <c r="D27" s="75">
        <v>2</v>
      </c>
      <c r="E27" s="75" t="s">
        <v>16</v>
      </c>
      <c r="F27" s="76">
        <v>16</v>
      </c>
      <c r="G27" s="76">
        <v>8</v>
      </c>
      <c r="H27" s="76">
        <v>8</v>
      </c>
      <c r="I27" s="75">
        <v>0</v>
      </c>
      <c r="J27" s="76"/>
      <c r="K27" s="76">
        <f>ROUNDUP(G27/8,0)</f>
        <v>1</v>
      </c>
      <c r="L27" s="76">
        <f>ROUNDUP((H27+I27+J27)/8,0)</f>
        <v>1</v>
      </c>
    </row>
    <row r="28" spans="1:12" ht="15" customHeight="1" x14ac:dyDescent="0.25">
      <c r="A28" s="149"/>
      <c r="B28" s="134" t="s">
        <v>85</v>
      </c>
      <c r="C28" s="134"/>
      <c r="D28" s="75">
        <v>2</v>
      </c>
      <c r="E28" s="75" t="s">
        <v>16</v>
      </c>
      <c r="F28" s="76">
        <v>16</v>
      </c>
      <c r="G28" s="76">
        <v>8</v>
      </c>
      <c r="H28" s="76">
        <v>8</v>
      </c>
      <c r="I28" s="75">
        <v>0</v>
      </c>
      <c r="J28" s="76"/>
      <c r="K28" s="76">
        <f>ROUNDUP(G28/8,0)</f>
        <v>1</v>
      </c>
      <c r="L28" s="76">
        <f>ROUNDUP((H28+I28+J28)/8,0)</f>
        <v>1</v>
      </c>
    </row>
    <row r="29" spans="1:12" x14ac:dyDescent="0.25">
      <c r="A29" s="147">
        <v>51</v>
      </c>
      <c r="B29" s="124" t="s">
        <v>83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48"/>
      <c r="B30" s="134" t="s">
        <v>81</v>
      </c>
      <c r="C30" s="134"/>
      <c r="D30" s="75">
        <v>3</v>
      </c>
      <c r="E30" s="75" t="s">
        <v>16</v>
      </c>
      <c r="F30" s="76">
        <v>24</v>
      </c>
      <c r="G30" s="76">
        <v>16</v>
      </c>
      <c r="H30" s="76">
        <v>2</v>
      </c>
      <c r="I30" s="75">
        <v>6</v>
      </c>
      <c r="J30" s="76"/>
      <c r="K30" s="76">
        <f>ROUNDUP(G30/8,0)</f>
        <v>2</v>
      </c>
      <c r="L30" s="76">
        <f>ROUNDUP((H30+I30+J30)/8,0)</f>
        <v>1</v>
      </c>
    </row>
    <row r="31" spans="1:12" x14ac:dyDescent="0.25">
      <c r="A31" s="148"/>
      <c r="B31" s="130" t="s">
        <v>108</v>
      </c>
      <c r="C31" s="131"/>
      <c r="D31" s="75">
        <v>3</v>
      </c>
      <c r="E31" s="75" t="s">
        <v>16</v>
      </c>
      <c r="F31" s="76">
        <v>24</v>
      </c>
      <c r="G31" s="76">
        <v>16</v>
      </c>
      <c r="H31" s="76">
        <v>2</v>
      </c>
      <c r="I31" s="75">
        <v>6</v>
      </c>
      <c r="J31" s="76"/>
      <c r="K31" s="76">
        <f>ROUNDUP(G31/8,0)</f>
        <v>2</v>
      </c>
      <c r="L31" s="76">
        <f>ROUNDUP((H31+I31+J31)/8,0)</f>
        <v>1</v>
      </c>
    </row>
    <row r="32" spans="1:12" x14ac:dyDescent="0.25">
      <c r="A32" s="149"/>
      <c r="B32" s="77" t="s">
        <v>82</v>
      </c>
      <c r="C32" s="77"/>
      <c r="D32" s="75">
        <v>3</v>
      </c>
      <c r="E32" s="75" t="s">
        <v>16</v>
      </c>
      <c r="F32" s="76">
        <v>24</v>
      </c>
      <c r="G32" s="76">
        <v>16</v>
      </c>
      <c r="H32" s="76">
        <v>2</v>
      </c>
      <c r="I32" s="75">
        <v>6</v>
      </c>
      <c r="J32" s="76"/>
      <c r="K32" s="76">
        <f>ROUNDUP(G32/8,0)</f>
        <v>2</v>
      </c>
      <c r="L32" s="76">
        <f>ROUNDUP((H32+I32+J32)/8,0)</f>
        <v>1</v>
      </c>
    </row>
    <row r="33" spans="1:12" x14ac:dyDescent="0.25">
      <c r="A33" s="147">
        <v>52</v>
      </c>
      <c r="B33" s="124" t="s">
        <v>98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ht="15" customHeight="1" x14ac:dyDescent="0.25">
      <c r="A34" s="148"/>
      <c r="B34" s="134" t="s">
        <v>87</v>
      </c>
      <c r="C34" s="134"/>
      <c r="D34" s="65">
        <v>5</v>
      </c>
      <c r="E34" s="72" t="s">
        <v>13</v>
      </c>
      <c r="F34" s="65">
        <v>35</v>
      </c>
      <c r="G34" s="65">
        <v>14</v>
      </c>
      <c r="H34" s="65">
        <v>5</v>
      </c>
      <c r="I34" s="65">
        <v>16</v>
      </c>
      <c r="J34" s="73"/>
      <c r="K34" s="78">
        <f>G34/7</f>
        <v>2</v>
      </c>
      <c r="L34" s="78">
        <f>(H34+I34)/7</f>
        <v>3</v>
      </c>
    </row>
    <row r="35" spans="1:12" x14ac:dyDescent="0.25">
      <c r="A35" s="149"/>
      <c r="B35" s="136" t="s">
        <v>88</v>
      </c>
      <c r="C35" s="136"/>
      <c r="D35" s="65">
        <v>5</v>
      </c>
      <c r="E35" s="72" t="s">
        <v>13</v>
      </c>
      <c r="F35" s="65">
        <v>35</v>
      </c>
      <c r="G35" s="65">
        <v>14</v>
      </c>
      <c r="H35" s="65">
        <v>5</v>
      </c>
      <c r="I35" s="65">
        <v>16</v>
      </c>
      <c r="J35" s="73"/>
      <c r="K35" s="78">
        <f>G35/7</f>
        <v>2</v>
      </c>
      <c r="L35" s="78">
        <f>(H35+I35)/7</f>
        <v>3</v>
      </c>
    </row>
    <row r="36" spans="1:12" x14ac:dyDescent="0.25">
      <c r="A36" s="147">
        <v>53</v>
      </c>
      <c r="B36" s="138" t="s">
        <v>99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  <row r="37" spans="1:12" x14ac:dyDescent="0.25">
      <c r="A37" s="148"/>
      <c r="B37" s="139" t="s">
        <v>79</v>
      </c>
      <c r="C37" s="140"/>
      <c r="D37" s="75">
        <v>2</v>
      </c>
      <c r="E37" s="75" t="s">
        <v>16</v>
      </c>
      <c r="F37" s="76">
        <v>17</v>
      </c>
      <c r="G37" s="76">
        <v>7</v>
      </c>
      <c r="H37" s="76">
        <v>2</v>
      </c>
      <c r="I37" s="75">
        <v>8</v>
      </c>
      <c r="J37" s="76"/>
      <c r="K37" s="76">
        <f>ROUNDUP(G37/7,0)</f>
        <v>1</v>
      </c>
      <c r="L37" s="76">
        <f>ROUNDUP((H37+I37+J37)/7,0)</f>
        <v>2</v>
      </c>
    </row>
    <row r="38" spans="1:12" ht="15" customHeight="1" x14ac:dyDescent="0.25">
      <c r="A38" s="149"/>
      <c r="B38" s="141" t="s">
        <v>119</v>
      </c>
      <c r="C38" s="142"/>
      <c r="D38" s="75">
        <v>2</v>
      </c>
      <c r="E38" s="75" t="s">
        <v>16</v>
      </c>
      <c r="F38" s="76">
        <v>17</v>
      </c>
      <c r="G38" s="76">
        <v>7</v>
      </c>
      <c r="H38" s="76">
        <v>2</v>
      </c>
      <c r="I38" s="75">
        <v>8</v>
      </c>
      <c r="J38" s="76"/>
      <c r="K38" s="76">
        <f>ROUNDUP(G38/7,0)</f>
        <v>1</v>
      </c>
      <c r="L38" s="76">
        <f>ROUNDUP((H38+I38+J38)/7,0)</f>
        <v>2</v>
      </c>
    </row>
    <row r="39" spans="1:12" x14ac:dyDescent="0.25">
      <c r="A39" s="147">
        <v>54</v>
      </c>
      <c r="B39" s="129" t="s">
        <v>105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25">
      <c r="A40" s="148"/>
      <c r="B40" s="143" t="s">
        <v>72</v>
      </c>
      <c r="C40" s="143"/>
      <c r="D40" s="15">
        <v>3</v>
      </c>
      <c r="E40" s="12" t="s">
        <v>16</v>
      </c>
      <c r="F40" s="15">
        <v>16</v>
      </c>
      <c r="G40" s="15">
        <v>8</v>
      </c>
      <c r="H40" s="15">
        <v>2</v>
      </c>
      <c r="I40" s="15">
        <v>6</v>
      </c>
      <c r="J40" s="21"/>
      <c r="K40" s="15">
        <v>1</v>
      </c>
      <c r="L40" s="15">
        <v>1</v>
      </c>
    </row>
    <row r="41" spans="1:12" x14ac:dyDescent="0.25">
      <c r="A41" s="149"/>
      <c r="B41" s="130" t="s">
        <v>73</v>
      </c>
      <c r="C41" s="131"/>
      <c r="D41" s="65">
        <v>3</v>
      </c>
      <c r="E41" s="72" t="s">
        <v>16</v>
      </c>
      <c r="F41" s="65">
        <v>16</v>
      </c>
      <c r="G41" s="65">
        <v>8</v>
      </c>
      <c r="H41" s="65">
        <v>2</v>
      </c>
      <c r="I41" s="65">
        <v>6</v>
      </c>
      <c r="J41" s="73"/>
      <c r="K41" s="65">
        <v>1</v>
      </c>
      <c r="L41" s="65">
        <v>1</v>
      </c>
    </row>
    <row r="42" spans="1:12" x14ac:dyDescent="0.25">
      <c r="A42" s="147">
        <v>55</v>
      </c>
      <c r="B42" s="124" t="s">
        <v>90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48"/>
      <c r="B43" s="135" t="s">
        <v>91</v>
      </c>
      <c r="C43" s="135"/>
      <c r="D43" s="75">
        <v>1</v>
      </c>
      <c r="E43" s="75" t="s">
        <v>16</v>
      </c>
      <c r="F43" s="76">
        <v>16</v>
      </c>
      <c r="G43" s="76">
        <v>16</v>
      </c>
      <c r="H43" s="76">
        <v>0</v>
      </c>
      <c r="I43" s="75">
        <v>0</v>
      </c>
      <c r="J43" s="76"/>
      <c r="K43" s="76">
        <f>ROUNDUP(G43/8,0)</f>
        <v>2</v>
      </c>
      <c r="L43" s="76">
        <f>ROUNDUP((H43+I43+J43)/8,0)</f>
        <v>0</v>
      </c>
    </row>
    <row r="44" spans="1:12" x14ac:dyDescent="0.25">
      <c r="A44" s="149"/>
      <c r="B44" s="135" t="s">
        <v>92</v>
      </c>
      <c r="C44" s="135"/>
      <c r="D44" s="75">
        <v>1</v>
      </c>
      <c r="E44" s="75" t="s">
        <v>16</v>
      </c>
      <c r="F44" s="76">
        <v>16</v>
      </c>
      <c r="G44" s="76">
        <v>16</v>
      </c>
      <c r="H44" s="76">
        <v>0</v>
      </c>
      <c r="I44" s="75">
        <v>0</v>
      </c>
      <c r="J44" s="76"/>
      <c r="K44" s="76">
        <f>ROUNDUP(G44/8,0)</f>
        <v>2</v>
      </c>
      <c r="L44" s="76">
        <f>ROUNDUP((H44+I44+J44)/8,0)</f>
        <v>0</v>
      </c>
    </row>
    <row r="45" spans="1:12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52" spans="2:11" x14ac:dyDescent="0.25"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2:11" x14ac:dyDescent="0.25"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2:11" x14ac:dyDescent="0.25"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2:11" x14ac:dyDescent="0.25"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2:11" x14ac:dyDescent="0.25"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2:11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2:11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2:11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2:11" x14ac:dyDescent="0.25"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2:11" x14ac:dyDescent="0.25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1" x14ac:dyDescent="0.25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1" x14ac:dyDescent="0.25"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2:11" x14ac:dyDescent="0.25"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2:11" x14ac:dyDescent="0.25">
      <c r="B65" s="64"/>
      <c r="C65" s="64"/>
      <c r="D65" s="64"/>
      <c r="E65" s="64"/>
      <c r="F65" s="64"/>
      <c r="G65" s="64"/>
      <c r="H65" s="64"/>
      <c r="I65" s="64"/>
      <c r="J65" s="64"/>
      <c r="K65" s="64"/>
    </row>
  </sheetData>
  <mergeCells count="55">
    <mergeCell ref="A8:A10"/>
    <mergeCell ref="A11:A13"/>
    <mergeCell ref="A14:A16"/>
    <mergeCell ref="A42:A44"/>
    <mergeCell ref="A39:A41"/>
    <mergeCell ref="A36:A38"/>
    <mergeCell ref="A33:A35"/>
    <mergeCell ref="A29:A32"/>
    <mergeCell ref="A26:A28"/>
    <mergeCell ref="A23:A25"/>
    <mergeCell ref="A20:A22"/>
    <mergeCell ref="A17:A19"/>
    <mergeCell ref="B1:K1"/>
    <mergeCell ref="B2:K2"/>
    <mergeCell ref="B3:C3"/>
    <mergeCell ref="B4:L4"/>
    <mergeCell ref="B5:C5"/>
    <mergeCell ref="B6:C6"/>
    <mergeCell ref="B7:C7"/>
    <mergeCell ref="B8:L8"/>
    <mergeCell ref="B9:C9"/>
    <mergeCell ref="B10:C10"/>
    <mergeCell ref="B11:L11"/>
    <mergeCell ref="B12:C12"/>
    <mergeCell ref="B13:C13"/>
    <mergeCell ref="B39:L39"/>
    <mergeCell ref="B40:C40"/>
    <mergeCell ref="B14:L14"/>
    <mergeCell ref="B15:C15"/>
    <mergeCell ref="B16:C16"/>
    <mergeCell ref="B33:L33"/>
    <mergeCell ref="B43:C43"/>
    <mergeCell ref="B44:C44"/>
    <mergeCell ref="B34:C34"/>
    <mergeCell ref="B35:C35"/>
    <mergeCell ref="B17:L17"/>
    <mergeCell ref="B18:C18"/>
    <mergeCell ref="B19:C19"/>
    <mergeCell ref="B36:L36"/>
    <mergeCell ref="B37:C37"/>
    <mergeCell ref="B38:C38"/>
    <mergeCell ref="B21:C21"/>
    <mergeCell ref="B22:C22"/>
    <mergeCell ref="B29:L29"/>
    <mergeCell ref="B28:C28"/>
    <mergeCell ref="B20:L20"/>
    <mergeCell ref="B42:L42"/>
    <mergeCell ref="B41:C41"/>
    <mergeCell ref="B23:L23"/>
    <mergeCell ref="B24:C24"/>
    <mergeCell ref="B25:C25"/>
    <mergeCell ref="B30:C30"/>
    <mergeCell ref="B26:L26"/>
    <mergeCell ref="B27:C27"/>
    <mergeCell ref="B31:C31"/>
  </mergeCells>
  <pageMargins left="0.39374999999999999" right="0" top="0" bottom="0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FB23AB8D2DDD4BB31F40CC58529346" ma:contentTypeVersion="10" ma:contentTypeDescription="Utwórz nowy dokument." ma:contentTypeScope="" ma:versionID="c679ce0852877b3e512d52d5f3fbc14e">
  <xsd:schema xmlns:xsd="http://www.w3.org/2001/XMLSchema" xmlns:xs="http://www.w3.org/2001/XMLSchema" xmlns:p="http://schemas.microsoft.com/office/2006/metadata/properties" xmlns:ns2="00b5a44e-e0aa-4b55-881c-64cc8f5ede49" targetNamespace="http://schemas.microsoft.com/office/2006/metadata/properties" ma:root="true" ma:fieldsID="0c9aa1636b282b1d6c585f4098de483c" ns2:_="">
    <xsd:import namespace="00b5a44e-e0aa-4b55-881c-64cc8f5ede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a44e-e0aa-4b55-881c-64cc8f5ed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E64EC-9AC6-4ABA-84CD-0097B7F68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b5a44e-e0aa-4b55-881c-64cc8f5ed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CC55C5-0E0E-4954-A7AE-208EDE242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I-VII</vt:lpstr>
      <vt:lpstr>Przedmioty do wyboru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Danuta Sawa</cp:lastModifiedBy>
  <cp:revision>1</cp:revision>
  <cp:lastPrinted>2025-03-31T07:09:16Z</cp:lastPrinted>
  <dcterms:created xsi:type="dcterms:W3CDTF">2013-01-21T11:52:24Z</dcterms:created>
  <dcterms:modified xsi:type="dcterms:W3CDTF">2025-04-28T06:03:09Z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0x010100E991F1205158024B884CAE3B59C0A7F9</vt:lpwstr>
  </property>
</Properties>
</file>