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uta Sawa\Desktop\senat kwiecień 2025\doskonalenie dietetyka 1 i 2 stopień\"/>
    </mc:Choice>
  </mc:AlternateContent>
  <xr:revisionPtr revIDLastSave="0" documentId="13_ncr:1_{29C64070-2088-4F30-8612-69906E03AC9D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semestr I-VI" sheetId="3" r:id="rId1"/>
    <sheet name="Przedmioty do wybor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K33" i="2"/>
  <c r="H28" i="3" l="1"/>
  <c r="G28" i="3"/>
  <c r="F28" i="3"/>
  <c r="C28" i="3"/>
  <c r="J73" i="3"/>
  <c r="K73" i="3"/>
  <c r="J71" i="3"/>
  <c r="K71" i="3"/>
  <c r="J65" i="3"/>
  <c r="K65" i="3"/>
  <c r="J69" i="3"/>
  <c r="K69" i="3"/>
  <c r="J72" i="3"/>
  <c r="K72" i="3"/>
  <c r="J70" i="3"/>
  <c r="K70" i="3"/>
  <c r="J68" i="3"/>
  <c r="K68" i="3"/>
  <c r="J67" i="3"/>
  <c r="K67" i="3"/>
  <c r="K64" i="3"/>
  <c r="J64" i="3"/>
  <c r="J52" i="3"/>
  <c r="K52" i="3"/>
  <c r="J53" i="3"/>
  <c r="K53" i="3"/>
  <c r="J54" i="3"/>
  <c r="K54" i="3"/>
  <c r="J55" i="3"/>
  <c r="K55" i="3"/>
  <c r="J56" i="3"/>
  <c r="K56" i="3"/>
  <c r="J59" i="3"/>
  <c r="K59" i="3"/>
  <c r="J57" i="3"/>
  <c r="K57" i="3"/>
  <c r="J60" i="3"/>
  <c r="K60" i="3"/>
  <c r="J66" i="3"/>
  <c r="K66" i="3"/>
  <c r="J22" i="3"/>
  <c r="K22" i="3"/>
  <c r="J61" i="3"/>
  <c r="K61" i="3"/>
  <c r="K58" i="3"/>
  <c r="J58" i="3"/>
  <c r="J42" i="3"/>
  <c r="K42" i="3"/>
  <c r="J43" i="3"/>
  <c r="K43" i="3"/>
  <c r="J44" i="3"/>
  <c r="K44" i="3"/>
  <c r="J45" i="3"/>
  <c r="K45" i="3"/>
  <c r="J48" i="3"/>
  <c r="K48" i="3"/>
  <c r="J46" i="3"/>
  <c r="K46" i="3"/>
  <c r="J47" i="3"/>
  <c r="K47" i="3"/>
  <c r="K41" i="3"/>
  <c r="J4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K31" i="3"/>
  <c r="J31" i="3"/>
  <c r="K30" i="3"/>
  <c r="J30" i="3"/>
  <c r="J26" i="3"/>
  <c r="K26" i="3"/>
  <c r="J25" i="3"/>
  <c r="K25" i="3"/>
  <c r="J19" i="3"/>
  <c r="K19" i="3"/>
  <c r="J20" i="3"/>
  <c r="K20" i="3"/>
  <c r="J21" i="3"/>
  <c r="K21" i="3"/>
  <c r="J23" i="3"/>
  <c r="K23" i="3"/>
  <c r="J24" i="3"/>
  <c r="K24" i="3"/>
  <c r="K18" i="3"/>
  <c r="J18" i="3"/>
  <c r="K7" i="3"/>
  <c r="K8" i="3"/>
  <c r="K9" i="3"/>
  <c r="K13" i="3"/>
  <c r="K10" i="3"/>
  <c r="K11" i="3"/>
  <c r="K12" i="3"/>
  <c r="K14" i="3"/>
  <c r="K15" i="3"/>
  <c r="J7" i="3"/>
  <c r="J8" i="3"/>
  <c r="J9" i="3"/>
  <c r="J13" i="3"/>
  <c r="J10" i="3"/>
  <c r="J11" i="3"/>
  <c r="J12" i="3"/>
  <c r="J14" i="3"/>
  <c r="J15" i="3"/>
  <c r="K6" i="3"/>
  <c r="J6" i="3"/>
  <c r="G75" i="3"/>
  <c r="H75" i="3"/>
  <c r="F75" i="3"/>
  <c r="E71" i="3"/>
  <c r="E65" i="3"/>
  <c r="E69" i="3"/>
  <c r="E72" i="3"/>
  <c r="E70" i="3"/>
  <c r="E68" i="3"/>
  <c r="E67" i="3"/>
  <c r="E73" i="3"/>
  <c r="E64" i="3"/>
  <c r="F62" i="3"/>
  <c r="G62" i="3"/>
  <c r="H62" i="3"/>
  <c r="E52" i="3"/>
  <c r="E53" i="3"/>
  <c r="E54" i="3"/>
  <c r="E55" i="3"/>
  <c r="E56" i="3"/>
  <c r="E59" i="3"/>
  <c r="E57" i="3"/>
  <c r="E60" i="3"/>
  <c r="E66" i="3"/>
  <c r="E22" i="3"/>
  <c r="E61" i="3"/>
  <c r="E58" i="3"/>
  <c r="C75" i="3"/>
  <c r="F50" i="3"/>
  <c r="G50" i="3"/>
  <c r="H50" i="3"/>
  <c r="F39" i="3"/>
  <c r="G39" i="3"/>
  <c r="H39" i="3"/>
  <c r="E47" i="3"/>
  <c r="E46" i="3"/>
  <c r="E48" i="3"/>
  <c r="E45" i="3"/>
  <c r="E44" i="3"/>
  <c r="E43" i="3"/>
  <c r="E42" i="3"/>
  <c r="E41" i="3"/>
  <c r="E31" i="3"/>
  <c r="E32" i="3"/>
  <c r="E33" i="3"/>
  <c r="E34" i="3"/>
  <c r="E35" i="3"/>
  <c r="E36" i="3"/>
  <c r="E37" i="3"/>
  <c r="E38" i="3"/>
  <c r="E30" i="3"/>
  <c r="E24" i="3"/>
  <c r="E23" i="3"/>
  <c r="E21" i="3"/>
  <c r="E20" i="3"/>
  <c r="E19" i="3"/>
  <c r="E25" i="3"/>
  <c r="E26" i="3"/>
  <c r="E18" i="3"/>
  <c r="C50" i="3"/>
  <c r="E7" i="3"/>
  <c r="E8" i="3"/>
  <c r="E9" i="3"/>
  <c r="E13" i="3"/>
  <c r="E10" i="3"/>
  <c r="E11" i="3"/>
  <c r="E12" i="3"/>
  <c r="E14" i="3"/>
  <c r="E6" i="3"/>
  <c r="C16" i="3"/>
  <c r="E28" i="3" l="1"/>
  <c r="K16" i="3"/>
  <c r="J39" i="3"/>
  <c r="J50" i="3"/>
  <c r="J62" i="3"/>
  <c r="K39" i="3"/>
  <c r="J16" i="3"/>
  <c r="J28" i="3"/>
  <c r="K28" i="3"/>
  <c r="E39" i="3"/>
  <c r="E62" i="3"/>
  <c r="E50" i="3"/>
  <c r="E16" i="3"/>
  <c r="I28" i="3" l="1"/>
  <c r="D75" i="3" l="1"/>
  <c r="D62" i="3"/>
  <c r="D50" i="3"/>
  <c r="D39" i="3"/>
  <c r="D16" i="3"/>
  <c r="K75" i="3"/>
  <c r="J75" i="3"/>
  <c r="I75" i="3"/>
  <c r="E75" i="3"/>
  <c r="K62" i="3"/>
  <c r="I62" i="3"/>
  <c r="C62" i="3"/>
  <c r="I50" i="3"/>
  <c r="K50" i="3"/>
  <c r="I39" i="3"/>
  <c r="C39" i="3"/>
  <c r="I16" i="3"/>
  <c r="H16" i="3"/>
  <c r="G16" i="3"/>
  <c r="F16" i="3"/>
  <c r="D28" i="3" l="1"/>
  <c r="D77" i="3" s="1"/>
  <c r="G77" i="3"/>
  <c r="F77" i="3"/>
  <c r="H77" i="3"/>
  <c r="E77" i="3"/>
  <c r="I77" i="3"/>
  <c r="C77" i="3"/>
  <c r="G78" i="3" l="1"/>
  <c r="H78" i="3"/>
  <c r="I78" i="3"/>
  <c r="F78" i="3"/>
  <c r="L46" i="2" l="1"/>
  <c r="K46" i="2"/>
  <c r="L45" i="2"/>
  <c r="K45" i="2"/>
  <c r="L21" i="2"/>
  <c r="K21" i="2"/>
  <c r="L20" i="2"/>
  <c r="K20" i="2"/>
  <c r="L40" i="2"/>
  <c r="K40" i="2"/>
  <c r="L39" i="2"/>
  <c r="K39" i="2"/>
  <c r="L36" i="2"/>
  <c r="L34" i="2"/>
  <c r="K34" i="2"/>
  <c r="L32" i="2"/>
  <c r="K32" i="2"/>
  <c r="L30" i="2"/>
  <c r="K30" i="2"/>
  <c r="L29" i="2"/>
  <c r="K29" i="2"/>
  <c r="L27" i="2"/>
  <c r="K27" i="2"/>
  <c r="E27" i="2"/>
  <c r="L26" i="2"/>
  <c r="K26" i="2"/>
  <c r="L18" i="2"/>
  <c r="K18" i="2"/>
  <c r="L17" i="2"/>
  <c r="K17" i="2"/>
  <c r="L24" i="2"/>
  <c r="K24" i="2"/>
  <c r="L23" i="2"/>
  <c r="K23" i="2"/>
  <c r="L43" i="2"/>
  <c r="K43" i="2"/>
  <c r="E43" i="2"/>
  <c r="L42" i="2"/>
  <c r="K42" i="2"/>
  <c r="L15" i="2"/>
  <c r="K15" i="2"/>
  <c r="L14" i="2"/>
  <c r="K14" i="2"/>
  <c r="L12" i="2"/>
  <c r="K12" i="2"/>
  <c r="L11" i="2"/>
  <c r="K11" i="2"/>
  <c r="D12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<sst xmlns="http://schemas.openxmlformats.org/spreadsheetml/2006/main" count="226" uniqueCount="130">
  <si>
    <t>WYDZIAŁ Nauk o Żywności i Biotechnologii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</si>
  <si>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</si>
  <si>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</si>
  <si>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</si>
  <si>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</si>
  <si>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</si>
  <si>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</si>
  <si>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</si>
  <si>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</si>
  <si>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</si>
  <si>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</si>
  <si>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</si>
  <si>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 xml:space="preserve">Anatomia człowieka </t>
  </si>
  <si>
    <t>e</t>
  </si>
  <si>
    <t>Fizjologia człowieka</t>
  </si>
  <si>
    <t>Parazytologia</t>
  </si>
  <si>
    <t>z</t>
  </si>
  <si>
    <t>Psychologia ogólna*</t>
  </si>
  <si>
    <t>Organizacja pracy dietetyka</t>
  </si>
  <si>
    <t>Wychowanie fizyczne 1</t>
  </si>
  <si>
    <t>Historia ziołolecznictwa</t>
  </si>
  <si>
    <t>Przedmiot humanistyczny I</t>
  </si>
  <si>
    <t>Metody skutecznego studiowania</t>
  </si>
  <si>
    <t xml:space="preserve">Σ   </t>
  </si>
  <si>
    <t>SEMESTR II</t>
  </si>
  <si>
    <t>Żywność z produkcji klasycznej i ekologicznej</t>
  </si>
  <si>
    <t>Wychowanie fizyczne 2</t>
  </si>
  <si>
    <t>Język obcy 1</t>
  </si>
  <si>
    <t>Kwalifikowana pierwsza pomoc</t>
  </si>
  <si>
    <t>Biochemia ogólna i żywności</t>
  </si>
  <si>
    <t>Podstawy żywienia człowieka</t>
  </si>
  <si>
    <t>Przechowywanie i dystrybucja żywności</t>
  </si>
  <si>
    <t>Praktyka zawodowa (6 tygodni)</t>
  </si>
  <si>
    <t>Żywność regionalna i tradycyjna</t>
  </si>
  <si>
    <t>SEMESTR III</t>
  </si>
  <si>
    <t>Język obcy 2</t>
  </si>
  <si>
    <t>Genetyka</t>
  </si>
  <si>
    <t>Technologia żywności 1</t>
  </si>
  <si>
    <t>Chemia żywności</t>
  </si>
  <si>
    <t>Podstawy dietetyki</t>
  </si>
  <si>
    <t>Metody analizy instrumentalnej</t>
  </si>
  <si>
    <t>Analiza i ocena jakości żywności</t>
  </si>
  <si>
    <t>Edukacja żywieniowa</t>
  </si>
  <si>
    <t>SEMESTR IV</t>
  </si>
  <si>
    <t>Język obcy 3</t>
  </si>
  <si>
    <t>Kliniczny zarys chorób</t>
  </si>
  <si>
    <t>Prawo i ekonomika w ochronie zdrowia*</t>
  </si>
  <si>
    <t>Mikrobiologia ogólna i żywności</t>
  </si>
  <si>
    <t>Technologia żywności 2</t>
  </si>
  <si>
    <t>Ocena stanu odżywienia</t>
  </si>
  <si>
    <t>SEMESTR V</t>
  </si>
  <si>
    <t>Toksykologia</t>
  </si>
  <si>
    <t>Dietetyka pediatryczna</t>
  </si>
  <si>
    <t>Farmakologia i  interakcja leków z żywnością</t>
  </si>
  <si>
    <t>Nutrigenomika</t>
  </si>
  <si>
    <t xml:space="preserve">Żywienie ludzi starszych </t>
  </si>
  <si>
    <t>SEMESTR VI</t>
  </si>
  <si>
    <t>Higiena i bezpieczeństwo żywności</t>
  </si>
  <si>
    <t>Współczesne trendy w żywieniu człowieka</t>
  </si>
  <si>
    <t>Przedsiębiorczość akademicka</t>
  </si>
  <si>
    <t>Towaroznawstwo produktów spożywczych</t>
  </si>
  <si>
    <t>Podstawy negocjacji</t>
  </si>
  <si>
    <t>Interwencja żywieniowa</t>
  </si>
  <si>
    <t>Nutrikosmetologia</t>
  </si>
  <si>
    <t>Konsultacja dietetyczna - practicum</t>
  </si>
  <si>
    <t>Żywność funkcjonalna</t>
  </si>
  <si>
    <t>Ogółem godzin w semestrach 1 - 6</t>
  </si>
  <si>
    <t>Udział procentowy [%]</t>
  </si>
  <si>
    <t>WYDZIAŁ NAUK O ŻYWNOŚCI I BIOTECHNOLOGII</t>
  </si>
  <si>
    <t>Nazwa przdmiotu do wyboru</t>
  </si>
  <si>
    <t>Wykładów 
tygodniowo</t>
  </si>
  <si>
    <t>Ćwiczeń 
tygodniowo</t>
  </si>
  <si>
    <t xml:space="preserve">Jezyk obcy </t>
  </si>
  <si>
    <t>Język angielski (wybór poziomu biegłości językowej)</t>
  </si>
  <si>
    <t>Język niemiecki (wybór poziomu biegłości językowej)</t>
  </si>
  <si>
    <t>Jezyk rosyjski (wybór poziomu biegłości językowej)</t>
  </si>
  <si>
    <t xml:space="preserve">SEMESTR I - Przedmiot humanistyczny I </t>
  </si>
  <si>
    <t xml:space="preserve">SEMESTR I - Przedmiot do wyboru 1 </t>
  </si>
  <si>
    <t>Chemia ogólna</t>
  </si>
  <si>
    <t>Podstawy chemii organicznej i nieorganicznej</t>
  </si>
  <si>
    <t>Rynek i marketing produktów żywnościowych</t>
  </si>
  <si>
    <t>Rynek i marketing usług dietetycznych</t>
  </si>
  <si>
    <t>SEMESTR V - Przedmiot do wyboru 5</t>
  </si>
  <si>
    <t>Suplementy diety</t>
  </si>
  <si>
    <t>Dodatki do żywności</t>
  </si>
  <si>
    <t>SEMESTR V - Przedmiot do wyboru 6</t>
  </si>
  <si>
    <t>Technologia gastronomiczna</t>
  </si>
  <si>
    <t>Przemysłowa produkcja potraw</t>
  </si>
  <si>
    <t>Żywienie sportowców i osób aktywnych fizycznie</t>
  </si>
  <si>
    <t>Supplements in support of  physical activity</t>
  </si>
  <si>
    <t>SEMESTR VI - Przedmiot do wyboru 8</t>
  </si>
  <si>
    <t>Dietoterapia</t>
  </si>
  <si>
    <t>Dietotherapy</t>
  </si>
  <si>
    <t>SEMESTR VI - Przedmiot do wyboru 9</t>
  </si>
  <si>
    <t xml:space="preserve">SEMESTR VI - Przedmiot humanistyczny II </t>
  </si>
  <si>
    <t>* Zajęcia z obszarów nauk hum. i społecznych</t>
  </si>
  <si>
    <t>Podstawy żywienia zbiorowego</t>
  </si>
  <si>
    <t>Żywienia zbiorowe różnych grup ludności</t>
  </si>
  <si>
    <t>Kultura żywienia</t>
  </si>
  <si>
    <t>Nowa żywność</t>
  </si>
  <si>
    <t>Terapia żywieniowa w chorobie otyłościowej</t>
  </si>
  <si>
    <t>Analiza danych naukowych w praktyce dietetycznej</t>
  </si>
  <si>
    <t xml:space="preserve">z </t>
  </si>
  <si>
    <t>SEMESTR II - Przedmiot do wyboru 2</t>
  </si>
  <si>
    <t>SEMESTR IV - Przedmiot do wyboru 3</t>
  </si>
  <si>
    <t>SEMESTR V - Przedmiot do wyboru 4</t>
  </si>
  <si>
    <t>SEMESTR VI - Przedmiot do wyboru 7</t>
  </si>
  <si>
    <t>SEMESTR  VI - Przedmiot do wyboru 10</t>
  </si>
  <si>
    <t>Projektowanie środków spożywczych</t>
  </si>
  <si>
    <t xml:space="preserve">Przedmiot do wyboru 1 </t>
  </si>
  <si>
    <t xml:space="preserve">Przedmiot do wyboru 10 </t>
  </si>
  <si>
    <t>Przedmiot do wyboru 9</t>
  </si>
  <si>
    <t xml:space="preserve">Przedmiot do wyboru 8 </t>
  </si>
  <si>
    <t>Przedmiot do wyboru 7</t>
  </si>
  <si>
    <t>Przedmiot do wyboru 6</t>
  </si>
  <si>
    <t>Przedmiot do wyboru 5</t>
  </si>
  <si>
    <t xml:space="preserve">Przedmiot do wyboru 4 </t>
  </si>
  <si>
    <t>Przedmiot do wyboru 3</t>
  </si>
  <si>
    <t>Normy, standardy i certyfikowanie żywności</t>
  </si>
  <si>
    <t>Narzędzia IT w praktyce dietetycznej</t>
  </si>
  <si>
    <t>Seminarium dyplomowe 2 ***</t>
  </si>
  <si>
    <t>Przedmiot humanistyczny II*</t>
  </si>
  <si>
    <t>Seminarium dyplomowe 1**</t>
  </si>
  <si>
    <t>*** 3 godzin przez ostatnie 5 tygodni semestru</t>
  </si>
  <si>
    <t>** w tym 2 godz. - metodyka wyszukiwania informacji naukowych</t>
  </si>
  <si>
    <t xml:space="preserve">Technologie informacyjne </t>
  </si>
  <si>
    <t>Bhp z ergonomią</t>
  </si>
  <si>
    <t>Przedmiot do wyboru 2</t>
  </si>
  <si>
    <t>Projekt licencjacki i egzamin dyplomowy</t>
  </si>
  <si>
    <t>Kierunek Dietetyka - studia stacjonarne pierwszego stopnia
Plan studiów zgodny z Uchwałą nr 53/2024-2025 Senatu UP w Lublinie z dnia 25 kwietnia 2025 r. Obowiązuje od naboru 2025/2026 zał.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</si>
</sst>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"/>
  </numFmts>
  <fonts count="12" x14ac:knownFonts="1"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6D9F1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164" fontId="1" fillId="0" borderId="0"/>
    <xf numFmtId="0" fontId="1" fillId="0" borderId="0"/>
    <xf numFmtId="0" fontId="10" fillId="0" borderId="0"/>
    <xf numFmtId="164" fontId="10" fillId="0" borderId="0"/>
  </cellStyleXfs>
  <cellXfs count="1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4" applyFont="1"/>
    <xf numFmtId="0" fontId="2" fillId="0" borderId="0" xfId="4" applyFont="1"/>
    <xf numFmtId="164" fontId="3" fillId="0" borderId="7" xfId="3" applyFont="1" applyBorder="1" applyAlignment="1">
      <alignment horizontal="center" vertical="center" textRotation="90" wrapText="1"/>
    </xf>
    <xf numFmtId="164" fontId="3" fillId="0" borderId="7" xfId="3" applyFont="1" applyBorder="1" applyAlignment="1">
      <alignment horizontal="center" vertical="center" textRotation="90"/>
    </xf>
    <xf numFmtId="0" fontId="4" fillId="2" borderId="0" xfId="4" applyFont="1" applyFill="1"/>
    <xf numFmtId="0" fontId="2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64" fontId="3" fillId="0" borderId="9" xfId="3" applyFont="1" applyBorder="1" applyAlignment="1">
      <alignment horizontal="center" vertical="center" textRotation="90" wrapText="1"/>
    </xf>
    <xf numFmtId="49" fontId="3" fillId="0" borderId="9" xfId="3" applyNumberFormat="1" applyFont="1" applyBorder="1" applyAlignment="1">
      <alignment horizontal="center" vertical="center" textRotation="90" wrapText="1"/>
    </xf>
    <xf numFmtId="1" fontId="2" fillId="0" borderId="9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4" borderId="9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9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2" fillId="4" borderId="9" xfId="0" applyFont="1" applyFill="1" applyBorder="1"/>
    <xf numFmtId="0" fontId="2" fillId="3" borderId="9" xfId="0" applyFont="1" applyFill="1" applyBorder="1"/>
    <xf numFmtId="0" fontId="6" fillId="5" borderId="9" xfId="1" applyFont="1" applyFill="1" applyBorder="1" applyAlignment="1">
      <alignment horizontal="center" vertical="center"/>
    </xf>
    <xf numFmtId="1" fontId="6" fillId="5" borderId="9" xfId="1" applyNumberFormat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1" fontId="2" fillId="5" borderId="9" xfId="1" applyNumberFormat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top" wrapText="1"/>
    </xf>
    <xf numFmtId="0" fontId="3" fillId="4" borderId="9" xfId="1" applyFont="1" applyFill="1" applyBorder="1" applyAlignment="1">
      <alignment horizontal="right" vertical="center"/>
    </xf>
    <xf numFmtId="1" fontId="3" fillId="4" borderId="9" xfId="1" applyNumberFormat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vertical="center"/>
    </xf>
    <xf numFmtId="0" fontId="2" fillId="4" borderId="9" xfId="0" applyFont="1" applyFill="1" applyBorder="1" applyAlignment="1">
      <alignment wrapText="1"/>
    </xf>
    <xf numFmtId="0" fontId="2" fillId="5" borderId="9" xfId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/>
    </xf>
    <xf numFmtId="1" fontId="3" fillId="5" borderId="9" xfId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left" vertical="center"/>
    </xf>
    <xf numFmtId="0" fontId="2" fillId="4" borderId="9" xfId="1" applyFont="1" applyFill="1" applyBorder="1" applyAlignment="1">
      <alignment horizontal="left"/>
    </xf>
    <xf numFmtId="1" fontId="2" fillId="4" borderId="9" xfId="1" applyNumberFormat="1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 wrapText="1"/>
    </xf>
    <xf numFmtId="165" fontId="3" fillId="4" borderId="9" xfId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top" wrapText="1"/>
    </xf>
    <xf numFmtId="0" fontId="4" fillId="0" borderId="0" xfId="4" applyFont="1" applyAlignment="1">
      <alignment vertical="center"/>
    </xf>
    <xf numFmtId="0" fontId="4" fillId="0" borderId="9" xfId="4" applyFont="1" applyBorder="1" applyAlignment="1">
      <alignment vertical="center"/>
    </xf>
    <xf numFmtId="0" fontId="3" fillId="4" borderId="9" xfId="1" applyFont="1" applyFill="1" applyBorder="1" applyAlignment="1">
      <alignment horizontal="left" vertical="center"/>
    </xf>
    <xf numFmtId="0" fontId="2" fillId="4" borderId="0" xfId="1" applyFont="1" applyFill="1"/>
    <xf numFmtId="0" fontId="0" fillId="4" borderId="0" xfId="0" applyFill="1"/>
    <xf numFmtId="1" fontId="3" fillId="4" borderId="9" xfId="1" applyNumberFormat="1" applyFont="1" applyFill="1" applyBorder="1" applyAlignment="1">
      <alignment horizontal="center" vertical="center" wrapText="1"/>
    </xf>
    <xf numFmtId="164" fontId="3" fillId="4" borderId="9" xfId="3" applyFont="1" applyFill="1" applyBorder="1" applyAlignment="1">
      <alignment horizontal="center" vertical="center" textRotation="90" wrapText="1"/>
    </xf>
    <xf numFmtId="164" fontId="3" fillId="4" borderId="9" xfId="3" applyFont="1" applyFill="1" applyBorder="1" applyAlignment="1">
      <alignment horizontal="center" vertical="center" textRotation="90"/>
    </xf>
    <xf numFmtId="49" fontId="3" fillId="4" borderId="9" xfId="3" applyNumberFormat="1" applyFont="1" applyFill="1" applyBorder="1" applyAlignment="1">
      <alignment horizontal="center" vertical="center" textRotation="90" wrapText="1"/>
    </xf>
    <xf numFmtId="164" fontId="3" fillId="4" borderId="1" xfId="3" applyFont="1" applyFill="1" applyBorder="1" applyAlignment="1">
      <alignment horizontal="center" vertical="center" textRotation="90"/>
    </xf>
    <xf numFmtId="0" fontId="3" fillId="4" borderId="0" xfId="1" applyFont="1" applyFill="1"/>
    <xf numFmtId="165" fontId="2" fillId="4" borderId="9" xfId="0" applyNumberFormat="1" applyFont="1" applyFill="1" applyBorder="1" applyAlignment="1">
      <alignment horizontal="center"/>
    </xf>
    <xf numFmtId="0" fontId="2" fillId="4" borderId="9" xfId="1" applyFont="1" applyFill="1" applyBorder="1" applyAlignment="1">
      <alignment vertical="center"/>
    </xf>
    <xf numFmtId="0" fontId="3" fillId="4" borderId="9" xfId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9" xfId="1" applyFont="1" applyFill="1" applyBorder="1" applyAlignment="1">
      <alignment horizontal="left" vertical="center" wrapText="1"/>
    </xf>
    <xf numFmtId="1" fontId="3" fillId="4" borderId="2" xfId="1" applyNumberFormat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" fontId="3" fillId="4" borderId="3" xfId="1" applyNumberFormat="1" applyFont="1" applyFill="1" applyBorder="1" applyAlignment="1">
      <alignment horizontal="center" vertical="center"/>
    </xf>
    <xf numFmtId="1" fontId="3" fillId="4" borderId="4" xfId="1" applyNumberFormat="1" applyFont="1" applyFill="1" applyBorder="1" applyAlignment="1">
      <alignment horizontal="center" vertical="center"/>
    </xf>
    <xf numFmtId="1" fontId="3" fillId="4" borderId="5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Alignment="1">
      <alignment horizontal="center" vertical="center"/>
    </xf>
    <xf numFmtId="1" fontId="3" fillId="4" borderId="6" xfId="1" applyNumberFormat="1" applyFont="1" applyFill="1" applyBorder="1" applyAlignment="1">
      <alignment horizontal="center"/>
    </xf>
    <xf numFmtId="1" fontId="3" fillId="4" borderId="7" xfId="1" applyNumberFormat="1" applyFont="1" applyFill="1" applyBorder="1" applyAlignment="1">
      <alignment horizontal="center" vertical="center"/>
    </xf>
    <xf numFmtId="1" fontId="3" fillId="4" borderId="9" xfId="1" applyNumberFormat="1" applyFont="1" applyFill="1" applyBorder="1" applyAlignment="1">
      <alignment horizontal="left" vertical="center"/>
    </xf>
    <xf numFmtId="1" fontId="2" fillId="4" borderId="8" xfId="1" applyNumberFormat="1" applyFont="1" applyFill="1" applyBorder="1" applyAlignment="1">
      <alignment vertical="center"/>
    </xf>
    <xf numFmtId="1" fontId="3" fillId="4" borderId="8" xfId="1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vertical="center"/>
    </xf>
    <xf numFmtId="1" fontId="3" fillId="4" borderId="0" xfId="1" applyNumberFormat="1" applyFont="1" applyFill="1"/>
    <xf numFmtId="1" fontId="3" fillId="4" borderId="0" xfId="1" applyNumberFormat="1" applyFont="1" applyFill="1" applyAlignment="1">
      <alignment horizontal="center"/>
    </xf>
    <xf numFmtId="9" fontId="3" fillId="4" borderId="0" xfId="1" applyNumberFormat="1" applyFont="1" applyFill="1" applyAlignment="1">
      <alignment horizontal="center"/>
    </xf>
    <xf numFmtId="165" fontId="3" fillId="4" borderId="0" xfId="1" applyNumberFormat="1" applyFont="1" applyFill="1" applyAlignment="1">
      <alignment horizontal="center"/>
    </xf>
    <xf numFmtId="0" fontId="2" fillId="4" borderId="0" xfId="1" applyFont="1" applyFill="1" applyAlignment="1">
      <alignment horizontal="left"/>
    </xf>
    <xf numFmtId="1" fontId="2" fillId="4" borderId="0" xfId="1" applyNumberFormat="1" applyFont="1" applyFill="1"/>
    <xf numFmtId="2" fontId="3" fillId="4" borderId="0" xfId="1" applyNumberFormat="1" applyFont="1" applyFill="1" applyAlignment="1">
      <alignment horizontal="center"/>
    </xf>
    <xf numFmtId="0" fontId="2" fillId="4" borderId="0" xfId="1" applyFont="1" applyFill="1" applyAlignment="1">
      <alignment horizontal="center"/>
    </xf>
    <xf numFmtId="0" fontId="2" fillId="4" borderId="0" xfId="1" applyFont="1" applyFill="1" applyAlignment="1">
      <alignment horizontal="center" wrapText="1"/>
    </xf>
    <xf numFmtId="1" fontId="2" fillId="4" borderId="0" xfId="1" applyNumberFormat="1" applyFont="1" applyFill="1" applyAlignment="1">
      <alignment horizontal="center"/>
    </xf>
    <xf numFmtId="0" fontId="2" fillId="4" borderId="0" xfId="1" applyFont="1" applyFill="1" applyAlignment="1">
      <alignment horizontal="right"/>
    </xf>
    <xf numFmtId="0" fontId="2" fillId="4" borderId="0" xfId="1" applyFont="1" applyFill="1" applyAlignment="1">
      <alignment horizontal="left" wrapText="1"/>
    </xf>
    <xf numFmtId="0" fontId="2" fillId="4" borderId="0" xfId="1" applyFont="1" applyFill="1" applyAlignment="1">
      <alignment horizontal="center"/>
    </xf>
    <xf numFmtId="0" fontId="2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0" fontId="2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" fontId="3" fillId="4" borderId="0" xfId="1" applyNumberFormat="1" applyFont="1" applyFill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3" fillId="4" borderId="8" xfId="1" applyFont="1" applyFill="1" applyBorder="1" applyAlignment="1">
      <alignment horizontal="left" vertical="center"/>
    </xf>
    <xf numFmtId="0" fontId="4" fillId="0" borderId="7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left" vertical="center"/>
    </xf>
    <xf numFmtId="0" fontId="2" fillId="6" borderId="9" xfId="1" applyFont="1" applyFill="1" applyBorder="1" applyAlignment="1">
      <alignment horizontal="left" vertical="center"/>
    </xf>
    <xf numFmtId="0" fontId="2" fillId="6" borderId="7" xfId="1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/>
    </xf>
    <xf numFmtId="0" fontId="2" fillId="4" borderId="7" xfId="1" applyFont="1" applyFill="1" applyBorder="1" applyAlignment="1">
      <alignment horizontal="left" vertical="center"/>
    </xf>
    <xf numFmtId="0" fontId="2" fillId="0" borderId="9" xfId="4" applyFont="1" applyBorder="1" applyAlignment="1">
      <alignment horizontal="left"/>
    </xf>
    <xf numFmtId="0" fontId="3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3" fillId="5" borderId="9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2" fillId="6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</cellXfs>
  <cellStyles count="7">
    <cellStyle name="Excel Built-in Normal" xfId="4" xr:uid="{00000000-0005-0000-0000-000000000000}"/>
    <cellStyle name="Excel Built-in Normal 2" xfId="5" xr:uid="{00000000-0005-0000-0000-000001000000}"/>
    <cellStyle name="Normalny" xfId="0" builtinId="0"/>
    <cellStyle name="Normalny 2" xfId="1" xr:uid="{00000000-0005-0000-0000-000003000000}"/>
    <cellStyle name="Normalny 6" xfId="2" xr:uid="{00000000-0005-0000-0000-000004000000}"/>
    <cellStyle name="Walutowy 2" xfId="3" xr:uid="{00000000-0005-0000-0000-000005000000}"/>
    <cellStyle name="Walutowy 2 2" xfId="6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9B22-EFA8-4569-87C9-C204A1918E39}">
  <dimension ref="A1:ALM85"/>
  <sheetViews>
    <sheetView zoomScale="99" zoomScaleNormal="99" workbookViewId="0">
      <selection activeCell="B2" sqref="B2:K2"/>
    </sheetView>
  </sheetViews>
  <sheetFormatPr defaultColWidth="13" defaultRowHeight="12.75" x14ac:dyDescent="0.2"/>
  <cols>
    <col min="1" max="1" width="5" style="69" customWidth="1"/>
    <col min="2" max="2" width="44.85546875" style="102" customWidth="1"/>
    <col min="3" max="3" width="5.5703125" style="103" customWidth="1"/>
    <col min="4" max="7" width="5.5703125" style="105" customWidth="1"/>
    <col min="8" max="8" width="5.42578125" style="105" customWidth="1"/>
    <col min="9" max="9" width="5.28515625" style="105" customWidth="1"/>
    <col min="10" max="10" width="5.7109375" style="105" customWidth="1"/>
    <col min="11" max="11" width="5.5703125" style="105" customWidth="1"/>
    <col min="12" max="1000" width="13" style="69"/>
    <col min="1001" max="1001" width="11.5703125" style="70" customWidth="1"/>
    <col min="1002" max="16384" width="13" style="70"/>
  </cols>
  <sheetData>
    <row r="1" spans="1:1001" x14ac:dyDescent="0.2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1:1001" ht="48" customHeight="1" x14ac:dyDescent="0.2">
      <c r="B2" s="115" t="s">
        <v>129</v>
      </c>
      <c r="C2" s="115"/>
      <c r="D2" s="115"/>
      <c r="E2" s="115"/>
      <c r="F2" s="115"/>
      <c r="G2" s="115"/>
      <c r="H2" s="115"/>
      <c r="I2" s="115"/>
      <c r="J2" s="115"/>
      <c r="K2" s="115"/>
    </row>
    <row r="4" spans="1:1001" s="76" customFormat="1" ht="84" customHeight="1" x14ac:dyDescent="0.2">
      <c r="A4" s="116" t="s">
        <v>1</v>
      </c>
      <c r="B4" s="117"/>
      <c r="C4" s="71" t="s">
        <v>2</v>
      </c>
      <c r="D4" s="72" t="s">
        <v>3</v>
      </c>
      <c r="E4" s="72" t="s">
        <v>4</v>
      </c>
      <c r="F4" s="73" t="s">
        <v>5</v>
      </c>
      <c r="G4" s="74" t="s">
        <v>6</v>
      </c>
      <c r="H4" s="74" t="s">
        <v>7</v>
      </c>
      <c r="I4" s="72" t="s">
        <v>8</v>
      </c>
      <c r="J4" s="75" t="s">
        <v>9</v>
      </c>
      <c r="K4" s="73" t="s">
        <v>10</v>
      </c>
      <c r="ALM4" s="70"/>
    </row>
    <row r="5" spans="1:1001" s="76" customFormat="1" ht="12.75" customHeight="1" x14ac:dyDescent="0.2">
      <c r="A5" s="118" t="s">
        <v>11</v>
      </c>
      <c r="B5" s="119"/>
      <c r="C5" s="50"/>
      <c r="D5" s="50"/>
      <c r="E5" s="50"/>
      <c r="F5" s="50"/>
      <c r="G5" s="50"/>
      <c r="H5" s="50"/>
      <c r="I5" s="50"/>
      <c r="J5" s="50"/>
      <c r="K5" s="50"/>
      <c r="M5" s="70"/>
      <c r="ALM5" s="70"/>
    </row>
    <row r="6" spans="1:1001" s="76" customFormat="1" ht="12.6" customHeight="1" x14ac:dyDescent="0.2">
      <c r="A6" s="62">
        <v>1</v>
      </c>
      <c r="B6" s="42" t="s">
        <v>12</v>
      </c>
      <c r="C6" s="23">
        <v>4</v>
      </c>
      <c r="D6" s="23" t="s">
        <v>13</v>
      </c>
      <c r="E6" s="23">
        <f>SUM(H6,F6:G6)</f>
        <v>50</v>
      </c>
      <c r="F6" s="23">
        <v>30</v>
      </c>
      <c r="G6" s="23">
        <v>5</v>
      </c>
      <c r="H6" s="23">
        <v>15</v>
      </c>
      <c r="I6" s="24"/>
      <c r="J6" s="77">
        <f>F6/15</f>
        <v>2</v>
      </c>
      <c r="K6" s="77">
        <f>(G6+H6)/15</f>
        <v>1.3333333333333333</v>
      </c>
      <c r="ALM6" s="70"/>
    </row>
    <row r="7" spans="1:1001" s="76" customFormat="1" ht="12.6" customHeight="1" x14ac:dyDescent="0.2">
      <c r="A7" s="62">
        <v>2</v>
      </c>
      <c r="B7" s="78" t="s">
        <v>30</v>
      </c>
      <c r="C7" s="28">
        <v>5</v>
      </c>
      <c r="D7" s="23" t="s">
        <v>13</v>
      </c>
      <c r="E7" s="23">
        <f t="shared" ref="E7:E14" si="0">SUM(H7,F7:G7)</f>
        <v>60</v>
      </c>
      <c r="F7" s="27">
        <v>30</v>
      </c>
      <c r="G7" s="27">
        <v>10</v>
      </c>
      <c r="H7" s="27">
        <v>20</v>
      </c>
      <c r="I7" s="23"/>
      <c r="J7" s="77">
        <f t="shared" ref="J7:J15" si="1">F7/15</f>
        <v>2</v>
      </c>
      <c r="K7" s="77">
        <f t="shared" ref="K7:K15" si="2">(G7+H7)/15</f>
        <v>2</v>
      </c>
      <c r="ALM7" s="70"/>
    </row>
    <row r="8" spans="1:1001" s="76" customFormat="1" ht="12.6" customHeight="1" x14ac:dyDescent="0.2">
      <c r="A8" s="62">
        <v>3</v>
      </c>
      <c r="B8" s="42" t="s">
        <v>46</v>
      </c>
      <c r="C8" s="26">
        <v>2</v>
      </c>
      <c r="D8" s="23" t="s">
        <v>16</v>
      </c>
      <c r="E8" s="23">
        <f t="shared" si="0"/>
        <v>30</v>
      </c>
      <c r="F8" s="26">
        <v>30</v>
      </c>
      <c r="G8" s="26">
        <v>0</v>
      </c>
      <c r="H8" s="26">
        <v>0</v>
      </c>
      <c r="I8" s="23"/>
      <c r="J8" s="77">
        <f t="shared" si="1"/>
        <v>2</v>
      </c>
      <c r="K8" s="77">
        <f t="shared" si="2"/>
        <v>0</v>
      </c>
      <c r="ALM8" s="70"/>
    </row>
    <row r="9" spans="1:1001" s="76" customFormat="1" ht="12.6" customHeight="1" x14ac:dyDescent="0.2">
      <c r="A9" s="62">
        <v>4</v>
      </c>
      <c r="B9" s="60" t="s">
        <v>17</v>
      </c>
      <c r="C9" s="27">
        <v>2</v>
      </c>
      <c r="D9" s="23" t="s">
        <v>16</v>
      </c>
      <c r="E9" s="23">
        <f t="shared" si="0"/>
        <v>30</v>
      </c>
      <c r="F9" s="23">
        <v>30</v>
      </c>
      <c r="G9" s="27">
        <v>0</v>
      </c>
      <c r="H9" s="23">
        <v>0</v>
      </c>
      <c r="I9" s="27"/>
      <c r="J9" s="77">
        <f t="shared" si="1"/>
        <v>2</v>
      </c>
      <c r="K9" s="77">
        <f t="shared" si="2"/>
        <v>0</v>
      </c>
      <c r="ALM9" s="70"/>
    </row>
    <row r="10" spans="1:1001" s="76" customFormat="1" ht="12.6" customHeight="1" x14ac:dyDescent="0.2">
      <c r="A10" s="62">
        <v>5</v>
      </c>
      <c r="B10" s="46" t="s">
        <v>40</v>
      </c>
      <c r="C10" s="27">
        <v>4</v>
      </c>
      <c r="D10" s="23" t="s">
        <v>16</v>
      </c>
      <c r="E10" s="23">
        <f t="shared" si="0"/>
        <v>60</v>
      </c>
      <c r="F10" s="27">
        <v>15</v>
      </c>
      <c r="G10" s="27">
        <v>15</v>
      </c>
      <c r="H10" s="27">
        <v>30</v>
      </c>
      <c r="I10" s="23"/>
      <c r="J10" s="77">
        <f t="shared" si="1"/>
        <v>1</v>
      </c>
      <c r="K10" s="77">
        <f t="shared" si="2"/>
        <v>3</v>
      </c>
      <c r="ALM10" s="70"/>
    </row>
    <row r="11" spans="1:1001" s="76" customFormat="1" ht="12.6" customHeight="1" x14ac:dyDescent="0.2">
      <c r="A11" s="62">
        <v>6</v>
      </c>
      <c r="B11" s="43" t="s">
        <v>21</v>
      </c>
      <c r="C11" s="22">
        <v>2</v>
      </c>
      <c r="D11" s="22" t="s">
        <v>16</v>
      </c>
      <c r="E11" s="23">
        <f t="shared" si="0"/>
        <v>25</v>
      </c>
      <c r="F11" s="22">
        <v>25</v>
      </c>
      <c r="G11" s="22">
        <v>0</v>
      </c>
      <c r="H11" s="22">
        <v>0</v>
      </c>
      <c r="I11" s="25"/>
      <c r="J11" s="77">
        <f t="shared" si="1"/>
        <v>1.6666666666666667</v>
      </c>
      <c r="K11" s="77">
        <f t="shared" si="2"/>
        <v>0</v>
      </c>
      <c r="ALM11" s="70"/>
    </row>
    <row r="12" spans="1:1001" s="76" customFormat="1" ht="12.6" customHeight="1" x14ac:dyDescent="0.2">
      <c r="A12" s="62">
        <v>7</v>
      </c>
      <c r="B12" s="55" t="s">
        <v>125</v>
      </c>
      <c r="C12" s="23">
        <v>2</v>
      </c>
      <c r="D12" s="23" t="s">
        <v>16</v>
      </c>
      <c r="E12" s="23">
        <f t="shared" si="0"/>
        <v>30</v>
      </c>
      <c r="F12" s="23">
        <v>0</v>
      </c>
      <c r="G12" s="23">
        <v>0</v>
      </c>
      <c r="H12" s="23">
        <v>30</v>
      </c>
      <c r="I12" s="24"/>
      <c r="J12" s="77">
        <f t="shared" si="1"/>
        <v>0</v>
      </c>
      <c r="K12" s="77">
        <f t="shared" si="2"/>
        <v>2</v>
      </c>
      <c r="ALM12" s="70"/>
    </row>
    <row r="13" spans="1:1001" s="76" customFormat="1" ht="12" customHeight="1" x14ac:dyDescent="0.2">
      <c r="A13" s="62">
        <v>8</v>
      </c>
      <c r="B13" s="42" t="s">
        <v>109</v>
      </c>
      <c r="C13" s="23">
        <v>5</v>
      </c>
      <c r="D13" s="23" t="s">
        <v>13</v>
      </c>
      <c r="E13" s="23">
        <f>SUM(H13,F13:G13)</f>
        <v>60</v>
      </c>
      <c r="F13" s="23">
        <v>30</v>
      </c>
      <c r="G13" s="23">
        <v>10</v>
      </c>
      <c r="H13" s="23">
        <v>20</v>
      </c>
      <c r="I13" s="24"/>
      <c r="J13" s="77">
        <f>F13/15</f>
        <v>2</v>
      </c>
      <c r="K13" s="77">
        <f>(G13+H13)/15</f>
        <v>2</v>
      </c>
      <c r="ALM13" s="70"/>
    </row>
    <row r="14" spans="1:1001" s="76" customFormat="1" ht="12.6" customHeight="1" x14ac:dyDescent="0.2">
      <c r="A14" s="62">
        <v>9</v>
      </c>
      <c r="B14" s="42" t="s">
        <v>25</v>
      </c>
      <c r="C14" s="26">
        <v>2</v>
      </c>
      <c r="D14" s="57" t="s">
        <v>16</v>
      </c>
      <c r="E14" s="23">
        <f t="shared" si="0"/>
        <v>30</v>
      </c>
      <c r="F14" s="26">
        <v>15</v>
      </c>
      <c r="G14" s="26">
        <v>5</v>
      </c>
      <c r="H14" s="26">
        <v>10</v>
      </c>
      <c r="I14" s="23"/>
      <c r="J14" s="77">
        <f t="shared" si="1"/>
        <v>1</v>
      </c>
      <c r="K14" s="77">
        <f t="shared" si="2"/>
        <v>1</v>
      </c>
      <c r="ALM14" s="70"/>
    </row>
    <row r="15" spans="1:1001" s="76" customFormat="1" ht="12.6" customHeight="1" x14ac:dyDescent="0.2">
      <c r="A15" s="62">
        <v>10</v>
      </c>
      <c r="B15" s="54" t="s">
        <v>19</v>
      </c>
      <c r="C15" s="23"/>
      <c r="D15" s="23" t="s">
        <v>16</v>
      </c>
      <c r="E15" s="23">
        <v>30</v>
      </c>
      <c r="F15" s="23">
        <v>0</v>
      </c>
      <c r="G15" s="23">
        <v>30</v>
      </c>
      <c r="H15" s="23">
        <v>0</v>
      </c>
      <c r="I15" s="24"/>
      <c r="J15" s="77">
        <f t="shared" si="1"/>
        <v>0</v>
      </c>
      <c r="K15" s="77">
        <f t="shared" si="2"/>
        <v>2</v>
      </c>
      <c r="ALM15" s="70"/>
    </row>
    <row r="16" spans="1:1001" s="76" customFormat="1" ht="12.6" customHeight="1" x14ac:dyDescent="0.2">
      <c r="A16" s="79"/>
      <c r="B16" s="47" t="s">
        <v>23</v>
      </c>
      <c r="C16" s="56">
        <f>SUM(C6:C15)</f>
        <v>28</v>
      </c>
      <c r="D16" s="49">
        <f>COUNTIF(D6:D15,"e")</f>
        <v>3</v>
      </c>
      <c r="E16" s="48">
        <f t="shared" ref="E16:K16" si="3">SUM(E6:E15)</f>
        <v>405</v>
      </c>
      <c r="F16" s="48">
        <f t="shared" si="3"/>
        <v>205</v>
      </c>
      <c r="G16" s="48">
        <f t="shared" si="3"/>
        <v>75</v>
      </c>
      <c r="H16" s="48">
        <f t="shared" si="3"/>
        <v>125</v>
      </c>
      <c r="I16" s="48">
        <f t="shared" si="3"/>
        <v>0</v>
      </c>
      <c r="J16" s="64">
        <f t="shared" si="3"/>
        <v>13.666666666666666</v>
      </c>
      <c r="K16" s="64">
        <f t="shared" si="3"/>
        <v>13.333333333333332</v>
      </c>
      <c r="ALM16" s="70"/>
    </row>
    <row r="17" spans="1:1001" s="76" customFormat="1" ht="12.6" customHeight="1" x14ac:dyDescent="0.2">
      <c r="A17" s="118" t="s">
        <v>24</v>
      </c>
      <c r="B17" s="119"/>
      <c r="C17" s="50"/>
      <c r="D17" s="50"/>
      <c r="E17" s="50"/>
      <c r="F17" s="50"/>
      <c r="G17" s="50"/>
      <c r="H17" s="50"/>
      <c r="I17" s="50"/>
      <c r="J17" s="50"/>
      <c r="K17" s="50"/>
      <c r="ALM17" s="70"/>
    </row>
    <row r="18" spans="1:1001" s="76" customFormat="1" ht="12.6" customHeight="1" x14ac:dyDescent="0.2">
      <c r="A18" s="62">
        <v>11</v>
      </c>
      <c r="B18" s="44" t="s">
        <v>98</v>
      </c>
      <c r="C18" s="21">
        <v>1</v>
      </c>
      <c r="D18" s="22" t="s">
        <v>16</v>
      </c>
      <c r="E18" s="23">
        <f t="shared" ref="E18:E24" si="4">SUM(H18,F18:G18)</f>
        <v>10</v>
      </c>
      <c r="F18" s="21">
        <v>10</v>
      </c>
      <c r="G18" s="21">
        <v>0</v>
      </c>
      <c r="H18" s="21">
        <v>0</v>
      </c>
      <c r="I18" s="22"/>
      <c r="J18" s="77">
        <f t="shared" ref="J18" si="5">F18/15</f>
        <v>0.66666666666666663</v>
      </c>
      <c r="K18" s="77">
        <f t="shared" ref="K18" si="6">(G18+H18)/15</f>
        <v>0</v>
      </c>
      <c r="ALM18" s="70"/>
    </row>
    <row r="19" spans="1:1001" s="76" customFormat="1" ht="12.6" customHeight="1" x14ac:dyDescent="0.2">
      <c r="A19" s="62">
        <v>12</v>
      </c>
      <c r="B19" s="44" t="s">
        <v>28</v>
      </c>
      <c r="C19" s="21">
        <v>3</v>
      </c>
      <c r="D19" s="22" t="s">
        <v>16</v>
      </c>
      <c r="E19" s="23">
        <f t="shared" si="4"/>
        <v>45</v>
      </c>
      <c r="F19" s="21">
        <v>0</v>
      </c>
      <c r="G19" s="21">
        <v>15</v>
      </c>
      <c r="H19" s="21">
        <v>30</v>
      </c>
      <c r="I19" s="22"/>
      <c r="J19" s="77">
        <f t="shared" ref="J19:J24" si="7">F19/15</f>
        <v>0</v>
      </c>
      <c r="K19" s="77">
        <f t="shared" ref="K19:K24" si="8">(G19+H19)/15</f>
        <v>3</v>
      </c>
      <c r="ALM19" s="70"/>
    </row>
    <row r="20" spans="1:1001" s="76" customFormat="1" ht="12.6" customHeight="1" x14ac:dyDescent="0.2">
      <c r="A20" s="62">
        <v>13</v>
      </c>
      <c r="B20" s="42" t="s">
        <v>29</v>
      </c>
      <c r="C20" s="80">
        <v>5</v>
      </c>
      <c r="D20" s="23" t="s">
        <v>13</v>
      </c>
      <c r="E20" s="23">
        <f t="shared" si="4"/>
        <v>75</v>
      </c>
      <c r="F20" s="26">
        <v>30</v>
      </c>
      <c r="G20" s="26">
        <v>15</v>
      </c>
      <c r="H20" s="26">
        <v>30</v>
      </c>
      <c r="I20" s="23"/>
      <c r="J20" s="77">
        <f t="shared" si="7"/>
        <v>2</v>
      </c>
      <c r="K20" s="77">
        <f t="shared" si="8"/>
        <v>3</v>
      </c>
      <c r="ALM20" s="70"/>
    </row>
    <row r="21" spans="1:1001" s="76" customFormat="1" ht="15" customHeight="1" x14ac:dyDescent="0.2">
      <c r="A21" s="62">
        <v>14</v>
      </c>
      <c r="B21" s="81" t="s">
        <v>39</v>
      </c>
      <c r="C21" s="30">
        <v>5</v>
      </c>
      <c r="D21" s="31" t="s">
        <v>13</v>
      </c>
      <c r="E21" s="23">
        <f t="shared" si="4"/>
        <v>60</v>
      </c>
      <c r="F21" s="30">
        <v>30</v>
      </c>
      <c r="G21" s="30">
        <v>10</v>
      </c>
      <c r="H21" s="30">
        <v>20</v>
      </c>
      <c r="I21" s="31"/>
      <c r="J21" s="77">
        <f t="shared" si="7"/>
        <v>2</v>
      </c>
      <c r="K21" s="77">
        <f t="shared" si="8"/>
        <v>2</v>
      </c>
      <c r="ALM21" s="70"/>
    </row>
    <row r="22" spans="1:1001" s="76" customFormat="1" ht="15" customHeight="1" x14ac:dyDescent="0.2">
      <c r="A22" s="62">
        <v>15</v>
      </c>
      <c r="B22" s="42" t="s">
        <v>126</v>
      </c>
      <c r="C22" s="27">
        <v>1</v>
      </c>
      <c r="D22" s="27" t="s">
        <v>16</v>
      </c>
      <c r="E22" s="23">
        <f>SUM(H22,F22:G22)</f>
        <v>10</v>
      </c>
      <c r="F22" s="23">
        <v>10</v>
      </c>
      <c r="G22" s="23">
        <v>0</v>
      </c>
      <c r="H22" s="23">
        <v>0</v>
      </c>
      <c r="I22" s="24"/>
      <c r="J22" s="77">
        <f>F22/15</f>
        <v>0.66666666666666663</v>
      </c>
      <c r="K22" s="77">
        <f>(G22+H22)/15</f>
        <v>0</v>
      </c>
      <c r="ALM22" s="70"/>
    </row>
    <row r="23" spans="1:1001" s="76" customFormat="1" ht="13.9" customHeight="1" x14ac:dyDescent="0.2">
      <c r="A23" s="62">
        <v>16</v>
      </c>
      <c r="B23" s="42" t="s">
        <v>14</v>
      </c>
      <c r="C23" s="26">
        <v>5</v>
      </c>
      <c r="D23" s="23" t="s">
        <v>13</v>
      </c>
      <c r="E23" s="23">
        <f t="shared" si="4"/>
        <v>50</v>
      </c>
      <c r="F23" s="26">
        <v>30</v>
      </c>
      <c r="G23" s="26">
        <v>5</v>
      </c>
      <c r="H23" s="26">
        <v>15</v>
      </c>
      <c r="I23" s="23"/>
      <c r="J23" s="77">
        <f t="shared" si="7"/>
        <v>2</v>
      </c>
      <c r="K23" s="77">
        <f t="shared" si="8"/>
        <v>1.3333333333333333</v>
      </c>
      <c r="ALM23" s="70"/>
    </row>
    <row r="24" spans="1:1001" s="76" customFormat="1" ht="14.25" customHeight="1" x14ac:dyDescent="0.2">
      <c r="A24" s="62">
        <v>17</v>
      </c>
      <c r="B24" s="42" t="s">
        <v>127</v>
      </c>
      <c r="C24" s="27">
        <v>2</v>
      </c>
      <c r="D24" s="23" t="s">
        <v>16</v>
      </c>
      <c r="E24" s="23">
        <f t="shared" si="4"/>
        <v>45</v>
      </c>
      <c r="F24" s="27">
        <v>15</v>
      </c>
      <c r="G24" s="27">
        <v>10</v>
      </c>
      <c r="H24" s="27">
        <v>20</v>
      </c>
      <c r="I24" s="32"/>
      <c r="J24" s="77">
        <f t="shared" si="7"/>
        <v>1</v>
      </c>
      <c r="K24" s="77">
        <f t="shared" si="8"/>
        <v>2</v>
      </c>
      <c r="ALM24" s="70"/>
    </row>
    <row r="25" spans="1:1001" s="76" customFormat="1" ht="11.25" customHeight="1" x14ac:dyDescent="0.2">
      <c r="A25" s="62">
        <v>18</v>
      </c>
      <c r="B25" s="51" t="s">
        <v>27</v>
      </c>
      <c r="C25" s="23">
        <v>2</v>
      </c>
      <c r="D25" s="23" t="s">
        <v>16</v>
      </c>
      <c r="E25" s="23">
        <f>SUM(H25,F25:G25)</f>
        <v>30</v>
      </c>
      <c r="F25" s="23">
        <v>0</v>
      </c>
      <c r="G25" s="23">
        <v>0</v>
      </c>
      <c r="H25" s="23">
        <v>30</v>
      </c>
      <c r="I25" s="24"/>
      <c r="J25" s="77">
        <f>F25/15</f>
        <v>0</v>
      </c>
      <c r="K25" s="77">
        <f>(G25+H25)/15</f>
        <v>2</v>
      </c>
      <c r="ALM25" s="70"/>
    </row>
    <row r="26" spans="1:1001" s="76" customFormat="1" ht="13.5" customHeight="1" x14ac:dyDescent="0.2">
      <c r="A26" s="62">
        <v>19</v>
      </c>
      <c r="B26" s="54" t="s">
        <v>26</v>
      </c>
      <c r="C26" s="23"/>
      <c r="D26" s="23" t="s">
        <v>16</v>
      </c>
      <c r="E26" s="23">
        <f>SUM(H26,F26:G26)</f>
        <v>30</v>
      </c>
      <c r="F26" s="23">
        <v>0</v>
      </c>
      <c r="G26" s="23">
        <v>30</v>
      </c>
      <c r="H26" s="23">
        <v>0</v>
      </c>
      <c r="I26" s="24"/>
      <c r="J26" s="77">
        <f>F26/15</f>
        <v>0</v>
      </c>
      <c r="K26" s="77">
        <f>(G26+H26)/15</f>
        <v>2</v>
      </c>
      <c r="ALM26" s="70"/>
    </row>
    <row r="27" spans="1:1001" s="76" customFormat="1" ht="12.6" customHeight="1" x14ac:dyDescent="0.2">
      <c r="A27" s="111">
        <v>20</v>
      </c>
      <c r="B27" s="42" t="s">
        <v>32</v>
      </c>
      <c r="C27" s="58">
        <v>8</v>
      </c>
      <c r="D27" s="23" t="s">
        <v>13</v>
      </c>
      <c r="E27" s="26"/>
      <c r="F27" s="26"/>
      <c r="G27" s="26"/>
      <c r="H27" s="26"/>
      <c r="I27" s="23"/>
      <c r="J27" s="77"/>
      <c r="K27" s="77"/>
      <c r="ALM27" s="70"/>
    </row>
    <row r="28" spans="1:1001" s="76" customFormat="1" ht="12.6" customHeight="1" x14ac:dyDescent="0.2">
      <c r="A28" s="79"/>
      <c r="B28" s="47" t="s">
        <v>23</v>
      </c>
      <c r="C28" s="56">
        <f>SUM(C18:C27)</f>
        <v>32</v>
      </c>
      <c r="D28" s="49">
        <f>COUNTIF(D14:D27,"e")</f>
        <v>4</v>
      </c>
      <c r="E28" s="48">
        <f>SUM(E18:E26)</f>
        <v>355</v>
      </c>
      <c r="F28" s="48">
        <f>SUM(F18:F26)</f>
        <v>125</v>
      </c>
      <c r="G28" s="48">
        <f>SUM(G18:G26)</f>
        <v>85</v>
      </c>
      <c r="H28" s="48">
        <f>SUM(H18:H26)</f>
        <v>145</v>
      </c>
      <c r="I28" s="48">
        <f>SUM(I19:I24)</f>
        <v>0</v>
      </c>
      <c r="J28" s="64">
        <f>SUM(J18:J24)</f>
        <v>8.3333333333333321</v>
      </c>
      <c r="K28" s="64">
        <f>SUM(K18:K24)</f>
        <v>11.333333333333334</v>
      </c>
      <c r="ALM28" s="70"/>
    </row>
    <row r="29" spans="1:1001" s="76" customFormat="1" ht="12.6" customHeight="1" x14ac:dyDescent="0.2">
      <c r="A29" s="118" t="s">
        <v>34</v>
      </c>
      <c r="B29" s="119"/>
      <c r="C29" s="50"/>
      <c r="D29" s="50"/>
      <c r="E29" s="50"/>
      <c r="F29" s="50"/>
      <c r="G29" s="50"/>
      <c r="H29" s="50"/>
      <c r="I29" s="50"/>
      <c r="J29" s="50"/>
      <c r="K29" s="50"/>
      <c r="ALM29" s="70"/>
    </row>
    <row r="30" spans="1:1001" s="76" customFormat="1" ht="12.6" customHeight="1" x14ac:dyDescent="0.2">
      <c r="A30" s="62">
        <v>21</v>
      </c>
      <c r="B30" s="51" t="s">
        <v>35</v>
      </c>
      <c r="C30" s="23">
        <v>2</v>
      </c>
      <c r="D30" s="23" t="s">
        <v>16</v>
      </c>
      <c r="E30" s="23">
        <f t="shared" ref="E30:E38" si="9">SUM(H30,F30:G30)</f>
        <v>30</v>
      </c>
      <c r="F30" s="23">
        <v>0</v>
      </c>
      <c r="G30" s="23">
        <v>0</v>
      </c>
      <c r="H30" s="23">
        <v>30</v>
      </c>
      <c r="I30" s="24"/>
      <c r="J30" s="77">
        <f t="shared" ref="J30:J31" si="10">F30/15</f>
        <v>0</v>
      </c>
      <c r="K30" s="77">
        <f t="shared" ref="K30:K31" si="11">(G30+H30)/15</f>
        <v>2</v>
      </c>
      <c r="ALM30" s="70"/>
    </row>
    <row r="31" spans="1:1001" s="76" customFormat="1" ht="12.6" customHeight="1" x14ac:dyDescent="0.2">
      <c r="A31" s="62">
        <v>22</v>
      </c>
      <c r="B31" s="41" t="s">
        <v>37</v>
      </c>
      <c r="C31" s="29">
        <v>4</v>
      </c>
      <c r="D31" s="22" t="s">
        <v>16</v>
      </c>
      <c r="E31" s="23">
        <f t="shared" si="9"/>
        <v>60</v>
      </c>
      <c r="F31" s="29">
        <v>30</v>
      </c>
      <c r="G31" s="29">
        <v>10</v>
      </c>
      <c r="H31" s="29">
        <v>20</v>
      </c>
      <c r="I31" s="22"/>
      <c r="J31" s="77">
        <f t="shared" si="10"/>
        <v>2</v>
      </c>
      <c r="K31" s="77">
        <f t="shared" si="11"/>
        <v>2</v>
      </c>
      <c r="ALM31" s="70"/>
    </row>
    <row r="32" spans="1:1001" s="76" customFormat="1" ht="12.6" customHeight="1" x14ac:dyDescent="0.2">
      <c r="A32" s="62">
        <v>23</v>
      </c>
      <c r="B32" s="40" t="s">
        <v>38</v>
      </c>
      <c r="C32" s="27">
        <v>5</v>
      </c>
      <c r="D32" s="23" t="s">
        <v>13</v>
      </c>
      <c r="E32" s="23">
        <f t="shared" si="9"/>
        <v>60</v>
      </c>
      <c r="F32" s="27">
        <v>30</v>
      </c>
      <c r="G32" s="27">
        <v>10</v>
      </c>
      <c r="H32" s="27">
        <v>20</v>
      </c>
      <c r="I32" s="23"/>
      <c r="J32" s="77">
        <f t="shared" ref="J32:J38" si="12">F32/15</f>
        <v>2</v>
      </c>
      <c r="K32" s="77">
        <f t="shared" ref="K32:K38" si="13">(G32+H32)/15</f>
        <v>2</v>
      </c>
      <c r="ALM32" s="70"/>
    </row>
    <row r="33" spans="1:1001" s="76" customFormat="1" ht="12.6" customHeight="1" x14ac:dyDescent="0.2">
      <c r="A33" s="62">
        <v>24</v>
      </c>
      <c r="B33" s="42" t="s">
        <v>15</v>
      </c>
      <c r="C33" s="27">
        <v>2</v>
      </c>
      <c r="D33" s="23" t="s">
        <v>16</v>
      </c>
      <c r="E33" s="23">
        <f t="shared" si="9"/>
        <v>30</v>
      </c>
      <c r="F33" s="23">
        <v>15</v>
      </c>
      <c r="G33" s="27">
        <v>5</v>
      </c>
      <c r="H33" s="23">
        <v>10</v>
      </c>
      <c r="I33" s="27"/>
      <c r="J33" s="77">
        <f t="shared" si="12"/>
        <v>1</v>
      </c>
      <c r="K33" s="77">
        <f t="shared" si="13"/>
        <v>1</v>
      </c>
      <c r="ALM33" s="70"/>
    </row>
    <row r="34" spans="1:1001" s="76" customFormat="1" ht="12.6" customHeight="1" x14ac:dyDescent="0.2">
      <c r="A34" s="62">
        <v>25</v>
      </c>
      <c r="B34" s="82" t="s">
        <v>49</v>
      </c>
      <c r="C34" s="52">
        <v>3</v>
      </c>
      <c r="D34" s="31" t="s">
        <v>16</v>
      </c>
      <c r="E34" s="23">
        <f t="shared" si="9"/>
        <v>45</v>
      </c>
      <c r="F34" s="30">
        <v>30</v>
      </c>
      <c r="G34" s="27">
        <v>5</v>
      </c>
      <c r="H34" s="27">
        <v>10</v>
      </c>
      <c r="I34" s="23"/>
      <c r="J34" s="77">
        <f t="shared" si="12"/>
        <v>2</v>
      </c>
      <c r="K34" s="77">
        <f t="shared" si="13"/>
        <v>1</v>
      </c>
      <c r="ALM34" s="70"/>
    </row>
    <row r="35" spans="1:1001" s="76" customFormat="1" ht="12.6" customHeight="1" x14ac:dyDescent="0.2">
      <c r="A35" s="62">
        <v>26</v>
      </c>
      <c r="B35" s="46" t="s">
        <v>47</v>
      </c>
      <c r="C35" s="27">
        <v>5</v>
      </c>
      <c r="D35" s="23" t="s">
        <v>13</v>
      </c>
      <c r="E35" s="23">
        <f t="shared" si="9"/>
        <v>75</v>
      </c>
      <c r="F35" s="27">
        <v>30</v>
      </c>
      <c r="G35" s="27">
        <v>15</v>
      </c>
      <c r="H35" s="27">
        <v>30</v>
      </c>
      <c r="I35" s="23"/>
      <c r="J35" s="77">
        <f t="shared" si="12"/>
        <v>2</v>
      </c>
      <c r="K35" s="77">
        <f t="shared" si="13"/>
        <v>3</v>
      </c>
      <c r="ALM35" s="70"/>
    </row>
    <row r="36" spans="1:1001" s="76" customFormat="1" ht="12.6" customHeight="1" x14ac:dyDescent="0.2">
      <c r="A36" s="62">
        <v>27</v>
      </c>
      <c r="B36" s="41" t="s">
        <v>60</v>
      </c>
      <c r="C36" s="29">
        <v>3</v>
      </c>
      <c r="D36" s="22" t="s">
        <v>13</v>
      </c>
      <c r="E36" s="23">
        <f t="shared" si="9"/>
        <v>40</v>
      </c>
      <c r="F36" s="29">
        <v>10</v>
      </c>
      <c r="G36" s="29">
        <v>10</v>
      </c>
      <c r="H36" s="29">
        <v>20</v>
      </c>
      <c r="I36" s="33"/>
      <c r="J36" s="77">
        <f t="shared" si="12"/>
        <v>0.66666666666666663</v>
      </c>
      <c r="K36" s="77">
        <f t="shared" si="13"/>
        <v>2</v>
      </c>
      <c r="ALM36" s="70"/>
    </row>
    <row r="37" spans="1:1001" s="76" customFormat="1" ht="12.6" customHeight="1" x14ac:dyDescent="0.2">
      <c r="A37" s="62">
        <v>28</v>
      </c>
      <c r="B37" s="46" t="s">
        <v>41</v>
      </c>
      <c r="C37" s="27">
        <v>3</v>
      </c>
      <c r="D37" s="23" t="s">
        <v>16</v>
      </c>
      <c r="E37" s="23">
        <f t="shared" si="9"/>
        <v>45</v>
      </c>
      <c r="F37" s="27">
        <v>30</v>
      </c>
      <c r="G37" s="30">
        <v>5</v>
      </c>
      <c r="H37" s="30">
        <v>10</v>
      </c>
      <c r="I37" s="23"/>
      <c r="J37" s="77">
        <f t="shared" si="12"/>
        <v>2</v>
      </c>
      <c r="K37" s="77">
        <f t="shared" si="13"/>
        <v>1</v>
      </c>
      <c r="Q37" s="111"/>
      <c r="ALM37" s="70"/>
    </row>
    <row r="38" spans="1:1001" s="76" customFormat="1" ht="12.6" customHeight="1" x14ac:dyDescent="0.2">
      <c r="A38" s="111">
        <v>29</v>
      </c>
      <c r="B38" s="41" t="s">
        <v>42</v>
      </c>
      <c r="C38" s="29">
        <v>4</v>
      </c>
      <c r="D38" s="22" t="s">
        <v>13</v>
      </c>
      <c r="E38" s="23">
        <f t="shared" si="9"/>
        <v>60</v>
      </c>
      <c r="F38" s="29">
        <v>30</v>
      </c>
      <c r="G38" s="29">
        <v>10</v>
      </c>
      <c r="H38" s="29">
        <v>20</v>
      </c>
      <c r="I38" s="22"/>
      <c r="J38" s="77">
        <f t="shared" si="12"/>
        <v>2</v>
      </c>
      <c r="K38" s="77">
        <f t="shared" si="13"/>
        <v>2</v>
      </c>
      <c r="Q38" s="111"/>
      <c r="ALM38" s="70"/>
    </row>
    <row r="39" spans="1:1001" s="76" customFormat="1" ht="12.6" customHeight="1" x14ac:dyDescent="0.2">
      <c r="A39" s="79"/>
      <c r="B39" s="47" t="s">
        <v>23</v>
      </c>
      <c r="C39" s="48">
        <f>SUM(C30:C38)</f>
        <v>31</v>
      </c>
      <c r="D39" s="49">
        <f>COUNTIF(D30:D38,"e")</f>
        <v>4</v>
      </c>
      <c r="E39" s="48">
        <f>SUM(E30:E38)</f>
        <v>445</v>
      </c>
      <c r="F39" s="48">
        <f t="shared" ref="F39:H39" si="14">SUM(F30:F38)</f>
        <v>205</v>
      </c>
      <c r="G39" s="48">
        <f t="shared" si="14"/>
        <v>70</v>
      </c>
      <c r="H39" s="48">
        <f t="shared" si="14"/>
        <v>170</v>
      </c>
      <c r="I39" s="48">
        <f t="shared" ref="I39" si="15">SUM(I30:I38)</f>
        <v>0</v>
      </c>
      <c r="J39" s="64">
        <f>SUM(J30:J38)</f>
        <v>13.666666666666666</v>
      </c>
      <c r="K39" s="64">
        <f>SUM(K30:K38)</f>
        <v>16</v>
      </c>
      <c r="ALM39" s="70"/>
    </row>
    <row r="40" spans="1:1001" s="76" customFormat="1" ht="12.6" customHeight="1" x14ac:dyDescent="0.2">
      <c r="A40" s="118" t="s">
        <v>43</v>
      </c>
      <c r="B40" s="119"/>
      <c r="C40" s="50"/>
      <c r="D40" s="50"/>
      <c r="E40" s="50"/>
      <c r="F40" s="50"/>
      <c r="G40" s="50"/>
      <c r="H40" s="50"/>
      <c r="I40" s="50"/>
      <c r="J40" s="50"/>
      <c r="K40" s="50"/>
      <c r="ALM40" s="70"/>
    </row>
    <row r="41" spans="1:1001" s="76" customFormat="1" ht="12.6" customHeight="1" x14ac:dyDescent="0.2">
      <c r="A41" s="62">
        <v>30</v>
      </c>
      <c r="B41" s="51" t="s">
        <v>44</v>
      </c>
      <c r="C41" s="23">
        <v>4</v>
      </c>
      <c r="D41" s="23" t="s">
        <v>13</v>
      </c>
      <c r="E41" s="23">
        <f t="shared" ref="E41:E47" si="16">SUM(H41,F41:G41)</f>
        <v>45</v>
      </c>
      <c r="F41" s="23">
        <v>0</v>
      </c>
      <c r="G41" s="23">
        <v>0</v>
      </c>
      <c r="H41" s="23">
        <v>45</v>
      </c>
      <c r="I41" s="24"/>
      <c r="J41" s="77">
        <f t="shared" ref="J41" si="17">F41/15</f>
        <v>0</v>
      </c>
      <c r="K41" s="77">
        <f t="shared" ref="K41" si="18">(G41+H41)/15</f>
        <v>3</v>
      </c>
      <c r="ALM41" s="70"/>
    </row>
    <row r="42" spans="1:1001" s="76" customFormat="1" ht="12.75" customHeight="1" x14ac:dyDescent="0.2">
      <c r="A42" s="62">
        <v>31</v>
      </c>
      <c r="B42" s="46" t="s">
        <v>45</v>
      </c>
      <c r="C42" s="30">
        <v>4</v>
      </c>
      <c r="D42" s="31" t="s">
        <v>13</v>
      </c>
      <c r="E42" s="23">
        <f t="shared" si="16"/>
        <v>60</v>
      </c>
      <c r="F42" s="30">
        <v>30</v>
      </c>
      <c r="G42" s="30">
        <v>10</v>
      </c>
      <c r="H42" s="30">
        <v>20</v>
      </c>
      <c r="I42" s="31"/>
      <c r="J42" s="77">
        <f t="shared" ref="J42:J47" si="19">F42/15</f>
        <v>2</v>
      </c>
      <c r="K42" s="77">
        <f t="shared" ref="K42:K47" si="20">(G42+H42)/15</f>
        <v>2</v>
      </c>
      <c r="ALM42" s="70"/>
    </row>
    <row r="43" spans="1:1001" s="76" customFormat="1" ht="12.6" customHeight="1" x14ac:dyDescent="0.2">
      <c r="A43" s="62">
        <v>32</v>
      </c>
      <c r="B43" s="40" t="s">
        <v>62</v>
      </c>
      <c r="C43" s="27">
        <v>2</v>
      </c>
      <c r="D43" s="23" t="s">
        <v>16</v>
      </c>
      <c r="E43" s="23">
        <f t="shared" si="16"/>
        <v>30</v>
      </c>
      <c r="F43" s="27">
        <v>15</v>
      </c>
      <c r="G43" s="27">
        <v>5</v>
      </c>
      <c r="H43" s="27">
        <v>10</v>
      </c>
      <c r="I43" s="32"/>
      <c r="J43" s="77">
        <f t="shared" si="19"/>
        <v>1</v>
      </c>
      <c r="K43" s="77">
        <f t="shared" si="20"/>
        <v>1</v>
      </c>
      <c r="ALM43" s="70"/>
    </row>
    <row r="44" spans="1:1001" s="76" customFormat="1" ht="12.6" customHeight="1" x14ac:dyDescent="0.2">
      <c r="A44" s="62">
        <v>33</v>
      </c>
      <c r="B44" s="40" t="s">
        <v>51</v>
      </c>
      <c r="C44" s="27">
        <v>3</v>
      </c>
      <c r="D44" s="28" t="s">
        <v>16</v>
      </c>
      <c r="E44" s="23">
        <f t="shared" si="16"/>
        <v>50</v>
      </c>
      <c r="F44" s="27">
        <v>30</v>
      </c>
      <c r="G44" s="27">
        <v>5</v>
      </c>
      <c r="H44" s="27">
        <v>15</v>
      </c>
      <c r="I44" s="59"/>
      <c r="J44" s="77">
        <f t="shared" si="19"/>
        <v>2</v>
      </c>
      <c r="K44" s="77">
        <f t="shared" si="20"/>
        <v>1.3333333333333333</v>
      </c>
      <c r="ALM44" s="70"/>
    </row>
    <row r="45" spans="1:1001" s="76" customFormat="1" ht="12.6" customHeight="1" x14ac:dyDescent="0.2">
      <c r="A45" s="62">
        <v>34</v>
      </c>
      <c r="B45" s="41" t="s">
        <v>48</v>
      </c>
      <c r="C45" s="29">
        <v>4</v>
      </c>
      <c r="D45" s="22" t="s">
        <v>13</v>
      </c>
      <c r="E45" s="23">
        <f t="shared" si="16"/>
        <v>60</v>
      </c>
      <c r="F45" s="29">
        <v>30</v>
      </c>
      <c r="G45" s="29">
        <v>10</v>
      </c>
      <c r="H45" s="29">
        <v>20</v>
      </c>
      <c r="I45" s="22"/>
      <c r="J45" s="77">
        <f t="shared" si="19"/>
        <v>2</v>
      </c>
      <c r="K45" s="77">
        <f t="shared" si="20"/>
        <v>2</v>
      </c>
      <c r="ALM45" s="70"/>
    </row>
    <row r="46" spans="1:1001" s="76" customFormat="1" ht="12.75" customHeight="1" x14ac:dyDescent="0.2">
      <c r="A46" s="62">
        <v>35</v>
      </c>
      <c r="B46" s="40" t="s">
        <v>57</v>
      </c>
      <c r="C46" s="27">
        <v>3</v>
      </c>
      <c r="D46" s="23" t="s">
        <v>13</v>
      </c>
      <c r="E46" s="23">
        <f t="shared" si="16"/>
        <v>40</v>
      </c>
      <c r="F46" s="27">
        <v>20</v>
      </c>
      <c r="G46" s="27">
        <v>5</v>
      </c>
      <c r="H46" s="27">
        <v>15</v>
      </c>
      <c r="I46" s="32"/>
      <c r="J46" s="77">
        <f t="shared" si="19"/>
        <v>1.3333333333333333</v>
      </c>
      <c r="K46" s="77">
        <f t="shared" si="20"/>
        <v>1.3333333333333333</v>
      </c>
      <c r="ALM46" s="70"/>
    </row>
    <row r="47" spans="1:1001" s="76" customFormat="1" ht="12.6" customHeight="1" x14ac:dyDescent="0.2">
      <c r="A47" s="62">
        <v>36</v>
      </c>
      <c r="B47" s="42" t="s">
        <v>36</v>
      </c>
      <c r="C47" s="26">
        <v>3</v>
      </c>
      <c r="D47" s="23" t="s">
        <v>102</v>
      </c>
      <c r="E47" s="23">
        <f t="shared" si="16"/>
        <v>45</v>
      </c>
      <c r="F47" s="26">
        <v>30</v>
      </c>
      <c r="G47" s="26">
        <v>5</v>
      </c>
      <c r="H47" s="26">
        <v>10</v>
      </c>
      <c r="I47" s="23"/>
      <c r="J47" s="77">
        <f t="shared" si="19"/>
        <v>2</v>
      </c>
      <c r="K47" s="77">
        <f t="shared" si="20"/>
        <v>1</v>
      </c>
      <c r="ALM47" s="70"/>
    </row>
    <row r="48" spans="1:1001" s="76" customFormat="1" ht="12.75" customHeight="1" x14ac:dyDescent="0.2">
      <c r="A48" s="62">
        <v>37</v>
      </c>
      <c r="B48" s="44" t="s">
        <v>117</v>
      </c>
      <c r="C48" s="28">
        <v>2</v>
      </c>
      <c r="D48" s="28" t="s">
        <v>16</v>
      </c>
      <c r="E48" s="23">
        <f>SUM(H48,F48:G48)</f>
        <v>25</v>
      </c>
      <c r="F48" s="24">
        <v>10</v>
      </c>
      <c r="G48" s="24">
        <v>5</v>
      </c>
      <c r="H48" s="28">
        <v>10</v>
      </c>
      <c r="I48" s="24"/>
      <c r="J48" s="77">
        <f>F48/15</f>
        <v>0.66666666666666663</v>
      </c>
      <c r="K48" s="77">
        <f>(G48+H48)/15</f>
        <v>1</v>
      </c>
      <c r="ALM48" s="70"/>
    </row>
    <row r="49" spans="1:1001" s="76" customFormat="1" ht="12.6" customHeight="1" x14ac:dyDescent="0.2">
      <c r="A49" s="111">
        <v>38</v>
      </c>
      <c r="B49" s="40" t="s">
        <v>32</v>
      </c>
      <c r="C49" s="53">
        <v>8</v>
      </c>
      <c r="D49" s="23" t="s">
        <v>13</v>
      </c>
      <c r="E49" s="27"/>
      <c r="F49" s="27"/>
      <c r="G49" s="27"/>
      <c r="H49" s="27"/>
      <c r="I49" s="23"/>
      <c r="J49" s="27"/>
      <c r="K49" s="27"/>
      <c r="Q49" s="112"/>
      <c r="ALM49" s="70"/>
    </row>
    <row r="50" spans="1:1001" s="76" customFormat="1" ht="12.6" customHeight="1" x14ac:dyDescent="0.2">
      <c r="A50" s="79"/>
      <c r="B50" s="47" t="s">
        <v>23</v>
      </c>
      <c r="C50" s="56">
        <f>SUM(C41:C49)</f>
        <v>33</v>
      </c>
      <c r="D50" s="49">
        <f>COUNTIF(D41:D49,"e")</f>
        <v>5</v>
      </c>
      <c r="E50" s="48">
        <f t="shared" ref="E50:K50" si="21">SUM(E41:E49)</f>
        <v>355</v>
      </c>
      <c r="F50" s="48">
        <f t="shared" si="21"/>
        <v>165</v>
      </c>
      <c r="G50" s="48">
        <f t="shared" si="21"/>
        <v>45</v>
      </c>
      <c r="H50" s="48">
        <f t="shared" si="21"/>
        <v>145</v>
      </c>
      <c r="I50" s="48">
        <f t="shared" si="21"/>
        <v>0</v>
      </c>
      <c r="J50" s="64">
        <f t="shared" si="21"/>
        <v>11</v>
      </c>
      <c r="K50" s="64">
        <f t="shared" si="21"/>
        <v>12.666666666666666</v>
      </c>
      <c r="ALM50" s="70"/>
    </row>
    <row r="51" spans="1:1001" s="76" customFormat="1" ht="12.6" customHeight="1" x14ac:dyDescent="0.2">
      <c r="A51" s="118" t="s">
        <v>50</v>
      </c>
      <c r="B51" s="119"/>
      <c r="C51" s="68"/>
      <c r="D51" s="68"/>
      <c r="E51" s="68"/>
      <c r="F51" s="68"/>
      <c r="G51" s="68"/>
      <c r="H51" s="68"/>
      <c r="I51" s="68"/>
      <c r="J51" s="68"/>
      <c r="K51" s="68"/>
      <c r="ALM51" s="70"/>
    </row>
    <row r="52" spans="1:1001" s="76" customFormat="1" ht="12.6" customHeight="1" x14ac:dyDescent="0.2">
      <c r="A52" s="62">
        <v>39</v>
      </c>
      <c r="B52" s="40" t="s">
        <v>52</v>
      </c>
      <c r="C52" s="27">
        <v>5</v>
      </c>
      <c r="D52" s="28" t="s">
        <v>13</v>
      </c>
      <c r="E52" s="23">
        <f t="shared" ref="E52:E61" si="22">SUM(H52,F52:G52)</f>
        <v>60</v>
      </c>
      <c r="F52" s="27">
        <v>30</v>
      </c>
      <c r="G52" s="27">
        <v>10</v>
      </c>
      <c r="H52" s="27">
        <v>20</v>
      </c>
      <c r="I52" s="59"/>
      <c r="J52" s="77">
        <f t="shared" ref="J52:J61" si="23">F52/15</f>
        <v>2</v>
      </c>
      <c r="K52" s="77">
        <f t="shared" ref="K52:K61" si="24">(G52+H52)/15</f>
        <v>2</v>
      </c>
      <c r="L52" s="70"/>
      <c r="ALM52" s="70"/>
    </row>
    <row r="53" spans="1:1001" s="76" customFormat="1" ht="12.6" customHeight="1" x14ac:dyDescent="0.2">
      <c r="A53" s="62">
        <v>40</v>
      </c>
      <c r="B53" s="40" t="s">
        <v>53</v>
      </c>
      <c r="C53" s="27">
        <v>3</v>
      </c>
      <c r="D53" s="28" t="s">
        <v>13</v>
      </c>
      <c r="E53" s="23">
        <f t="shared" si="22"/>
        <v>45</v>
      </c>
      <c r="F53" s="27">
        <v>30</v>
      </c>
      <c r="G53" s="27">
        <v>5</v>
      </c>
      <c r="H53" s="27">
        <v>10</v>
      </c>
      <c r="I53" s="59"/>
      <c r="J53" s="77">
        <f t="shared" si="23"/>
        <v>2</v>
      </c>
      <c r="K53" s="77">
        <f t="shared" si="24"/>
        <v>1</v>
      </c>
      <c r="ALM53" s="70"/>
    </row>
    <row r="54" spans="1:1001" s="76" customFormat="1" ht="12.6" customHeight="1" x14ac:dyDescent="0.2">
      <c r="A54" s="62">
        <v>41</v>
      </c>
      <c r="B54" s="42" t="s">
        <v>54</v>
      </c>
      <c r="C54" s="27">
        <v>4</v>
      </c>
      <c r="D54" s="23" t="s">
        <v>16</v>
      </c>
      <c r="E54" s="23">
        <f t="shared" si="22"/>
        <v>45</v>
      </c>
      <c r="F54" s="27">
        <v>30</v>
      </c>
      <c r="G54" s="27">
        <v>5</v>
      </c>
      <c r="H54" s="27">
        <v>10</v>
      </c>
      <c r="I54" s="32"/>
      <c r="J54" s="77">
        <f t="shared" si="23"/>
        <v>2</v>
      </c>
      <c r="K54" s="77">
        <f t="shared" si="24"/>
        <v>1</v>
      </c>
      <c r="ALM54" s="70"/>
    </row>
    <row r="55" spans="1:1001" s="76" customFormat="1" ht="12.6" customHeight="1" x14ac:dyDescent="0.2">
      <c r="A55" s="62">
        <v>42</v>
      </c>
      <c r="B55" s="40" t="s">
        <v>55</v>
      </c>
      <c r="C55" s="27">
        <v>2</v>
      </c>
      <c r="D55" s="23" t="s">
        <v>16</v>
      </c>
      <c r="E55" s="23">
        <f t="shared" si="22"/>
        <v>30</v>
      </c>
      <c r="F55" s="27">
        <v>15</v>
      </c>
      <c r="G55" s="27">
        <v>5</v>
      </c>
      <c r="H55" s="27">
        <v>10</v>
      </c>
      <c r="I55" s="32"/>
      <c r="J55" s="77">
        <f t="shared" si="23"/>
        <v>1</v>
      </c>
      <c r="K55" s="77">
        <f t="shared" si="24"/>
        <v>1</v>
      </c>
      <c r="ALM55" s="70"/>
    </row>
    <row r="56" spans="1:1001" s="76" customFormat="1" ht="12.6" customHeight="1" x14ac:dyDescent="0.2">
      <c r="A56" s="62">
        <v>43</v>
      </c>
      <c r="B56" s="40" t="s">
        <v>100</v>
      </c>
      <c r="C56" s="27">
        <v>2</v>
      </c>
      <c r="D56" s="23" t="s">
        <v>16</v>
      </c>
      <c r="E56" s="23">
        <f t="shared" si="22"/>
        <v>30</v>
      </c>
      <c r="F56" s="27">
        <v>15</v>
      </c>
      <c r="G56" s="27">
        <v>5</v>
      </c>
      <c r="H56" s="27">
        <v>10</v>
      </c>
      <c r="I56" s="32"/>
      <c r="J56" s="77">
        <f t="shared" si="23"/>
        <v>1</v>
      </c>
      <c r="K56" s="77">
        <f t="shared" si="24"/>
        <v>1</v>
      </c>
      <c r="ALM56" s="70"/>
    </row>
    <row r="57" spans="1:1001" s="76" customFormat="1" ht="12.75" customHeight="1" x14ac:dyDescent="0.2">
      <c r="A57" s="62">
        <v>44</v>
      </c>
      <c r="B57" s="81" t="s">
        <v>101</v>
      </c>
      <c r="C57" s="27">
        <v>2</v>
      </c>
      <c r="D57" s="23" t="s">
        <v>16</v>
      </c>
      <c r="E57" s="23">
        <f t="shared" si="22"/>
        <v>30</v>
      </c>
      <c r="F57" s="27">
        <v>14</v>
      </c>
      <c r="G57" s="27">
        <v>6</v>
      </c>
      <c r="H57" s="27">
        <v>10</v>
      </c>
      <c r="I57" s="23"/>
      <c r="J57" s="77">
        <f t="shared" si="23"/>
        <v>0.93333333333333335</v>
      </c>
      <c r="K57" s="77">
        <f t="shared" si="24"/>
        <v>1.0666666666666667</v>
      </c>
      <c r="ALM57" s="70"/>
    </row>
    <row r="58" spans="1:1001" s="76" customFormat="1" ht="13.5" customHeight="1" x14ac:dyDescent="0.2">
      <c r="A58" s="62">
        <v>45</v>
      </c>
      <c r="B58" s="44" t="s">
        <v>116</v>
      </c>
      <c r="C58" s="29">
        <v>3</v>
      </c>
      <c r="D58" s="22" t="s">
        <v>16</v>
      </c>
      <c r="E58" s="23">
        <f>SUM(H58,F58:G58)</f>
        <v>45</v>
      </c>
      <c r="F58" s="29">
        <v>30</v>
      </c>
      <c r="G58" s="29">
        <v>5</v>
      </c>
      <c r="H58" s="29">
        <v>10</v>
      </c>
      <c r="I58" s="22"/>
      <c r="J58" s="77">
        <f t="shared" ref="J58" si="25">F58/15</f>
        <v>2</v>
      </c>
      <c r="K58" s="77">
        <f t="shared" ref="K58" si="26">(G58+H58)/15</f>
        <v>1</v>
      </c>
      <c r="ALM58" s="70"/>
    </row>
    <row r="59" spans="1:1001" s="76" customFormat="1" ht="12.6" customHeight="1" x14ac:dyDescent="0.2">
      <c r="A59" s="62">
        <v>46</v>
      </c>
      <c r="B59" s="42" t="s">
        <v>115</v>
      </c>
      <c r="C59" s="27">
        <v>2</v>
      </c>
      <c r="D59" s="23" t="s">
        <v>16</v>
      </c>
      <c r="E59" s="23">
        <f>SUM(H59,F59:G59)</f>
        <v>30</v>
      </c>
      <c r="F59" s="27">
        <v>15</v>
      </c>
      <c r="G59" s="27">
        <v>5</v>
      </c>
      <c r="H59" s="27">
        <v>10</v>
      </c>
      <c r="I59" s="23"/>
      <c r="J59" s="77">
        <f>F59/15</f>
        <v>1</v>
      </c>
      <c r="K59" s="77">
        <f>(G59+H59)/15</f>
        <v>1</v>
      </c>
      <c r="ALM59" s="70"/>
    </row>
    <row r="60" spans="1:1001" s="76" customFormat="1" ht="11.25" customHeight="1" x14ac:dyDescent="0.2">
      <c r="A60" s="62">
        <v>47</v>
      </c>
      <c r="B60" s="42" t="s">
        <v>114</v>
      </c>
      <c r="C60" s="27">
        <v>4</v>
      </c>
      <c r="D60" s="28" t="s">
        <v>16</v>
      </c>
      <c r="E60" s="23">
        <f>SUM(H60,F60:G60)</f>
        <v>60</v>
      </c>
      <c r="F60" s="27">
        <v>30</v>
      </c>
      <c r="G60" s="27">
        <v>10</v>
      </c>
      <c r="H60" s="27">
        <v>20</v>
      </c>
      <c r="I60" s="59"/>
      <c r="J60" s="77">
        <f>F60/15</f>
        <v>2</v>
      </c>
      <c r="K60" s="77">
        <f>(G60+H60)/15</f>
        <v>2</v>
      </c>
      <c r="ALM60" s="70"/>
    </row>
    <row r="61" spans="1:1001" x14ac:dyDescent="0.2">
      <c r="A61" s="62">
        <v>48</v>
      </c>
      <c r="B61" s="60" t="s">
        <v>122</v>
      </c>
      <c r="C61" s="61">
        <v>1</v>
      </c>
      <c r="D61" s="62" t="s">
        <v>16</v>
      </c>
      <c r="E61" s="23">
        <f t="shared" si="22"/>
        <v>15</v>
      </c>
      <c r="F61" s="62">
        <v>0</v>
      </c>
      <c r="G61" s="62">
        <v>0</v>
      </c>
      <c r="H61" s="62">
        <v>15</v>
      </c>
      <c r="I61" s="62"/>
      <c r="J61" s="77">
        <f t="shared" si="23"/>
        <v>0</v>
      </c>
      <c r="K61" s="77">
        <f t="shared" si="24"/>
        <v>1</v>
      </c>
    </row>
    <row r="62" spans="1:1001" s="76" customFormat="1" ht="12.6" customHeight="1" x14ac:dyDescent="0.2">
      <c r="A62" s="79"/>
      <c r="B62" s="47" t="s">
        <v>23</v>
      </c>
      <c r="C62" s="48">
        <f>SUM(C52:C61)</f>
        <v>28</v>
      </c>
      <c r="D62" s="49">
        <f>COUNTIF(D52:D61,"e")</f>
        <v>2</v>
      </c>
      <c r="E62" s="48">
        <f t="shared" ref="E62:K62" si="27">SUM(E52:E61)</f>
        <v>390</v>
      </c>
      <c r="F62" s="48">
        <f t="shared" si="27"/>
        <v>209</v>
      </c>
      <c r="G62" s="48">
        <f t="shared" si="27"/>
        <v>56</v>
      </c>
      <c r="H62" s="48">
        <f t="shared" si="27"/>
        <v>125</v>
      </c>
      <c r="I62" s="48">
        <f t="shared" si="27"/>
        <v>0</v>
      </c>
      <c r="J62" s="64">
        <f t="shared" si="27"/>
        <v>13.933333333333334</v>
      </c>
      <c r="K62" s="64">
        <f t="shared" si="27"/>
        <v>12.066666666666666</v>
      </c>
      <c r="ALM62" s="70"/>
    </row>
    <row r="63" spans="1:1001" ht="12.6" customHeight="1" x14ac:dyDescent="0.2">
      <c r="A63" s="118" t="s">
        <v>56</v>
      </c>
      <c r="B63" s="119"/>
      <c r="C63" s="68"/>
      <c r="D63" s="68"/>
      <c r="E63" s="68"/>
      <c r="F63" s="68"/>
      <c r="G63" s="68"/>
      <c r="H63" s="68"/>
      <c r="I63" s="68"/>
      <c r="J63" s="68"/>
      <c r="K63" s="68"/>
    </row>
    <row r="64" spans="1:1001" ht="12.6" customHeight="1" x14ac:dyDescent="0.2">
      <c r="A64" s="62">
        <v>49</v>
      </c>
      <c r="B64" s="40" t="s">
        <v>58</v>
      </c>
      <c r="C64" s="27">
        <v>2</v>
      </c>
      <c r="D64" s="23" t="s">
        <v>16</v>
      </c>
      <c r="E64" s="23">
        <f t="shared" ref="E64:E73" si="28">SUM(H64,F64:G64)</f>
        <v>30</v>
      </c>
      <c r="F64" s="27">
        <v>15</v>
      </c>
      <c r="G64" s="27">
        <v>5</v>
      </c>
      <c r="H64" s="27">
        <v>10</v>
      </c>
      <c r="I64" s="32"/>
      <c r="J64" s="77">
        <f t="shared" ref="J64" si="29">F64/15</f>
        <v>1</v>
      </c>
      <c r="K64" s="77">
        <f t="shared" ref="K64" si="30">(G64+H64)/15</f>
        <v>1</v>
      </c>
    </row>
    <row r="65" spans="1:1001" ht="12.6" customHeight="1" x14ac:dyDescent="0.2">
      <c r="A65" s="62">
        <v>50</v>
      </c>
      <c r="B65" s="44" t="s">
        <v>18</v>
      </c>
      <c r="C65" s="21">
        <v>2</v>
      </c>
      <c r="D65" s="22" t="s">
        <v>16</v>
      </c>
      <c r="E65" s="23">
        <f t="shared" ref="E65:E70" si="31">SUM(H65,F65:G65)</f>
        <v>30</v>
      </c>
      <c r="F65" s="21">
        <v>30</v>
      </c>
      <c r="G65" s="21">
        <v>0</v>
      </c>
      <c r="H65" s="21">
        <v>0</v>
      </c>
      <c r="I65" s="22"/>
      <c r="J65" s="77">
        <f t="shared" ref="J65:J70" si="32">F65/15</f>
        <v>2</v>
      </c>
      <c r="K65" s="77">
        <f t="shared" ref="K65:K70" si="33">(G65+H65)/15</f>
        <v>0</v>
      </c>
    </row>
    <row r="66" spans="1:1001" ht="12.6" customHeight="1" x14ac:dyDescent="0.2">
      <c r="A66" s="62">
        <v>51</v>
      </c>
      <c r="B66" s="40" t="s">
        <v>118</v>
      </c>
      <c r="C66" s="27">
        <v>2</v>
      </c>
      <c r="D66" s="23" t="s">
        <v>16</v>
      </c>
      <c r="E66" s="23">
        <f t="shared" si="31"/>
        <v>30</v>
      </c>
      <c r="F66" s="27">
        <v>15</v>
      </c>
      <c r="G66" s="27">
        <v>5</v>
      </c>
      <c r="H66" s="27">
        <v>10</v>
      </c>
      <c r="I66" s="32"/>
      <c r="J66" s="77">
        <f t="shared" si="32"/>
        <v>1</v>
      </c>
      <c r="K66" s="77">
        <f t="shared" si="33"/>
        <v>1</v>
      </c>
    </row>
    <row r="67" spans="1:1001" ht="12.6" customHeight="1" x14ac:dyDescent="0.2">
      <c r="A67" s="62">
        <v>52</v>
      </c>
      <c r="B67" s="44" t="s">
        <v>64</v>
      </c>
      <c r="C67" s="45">
        <v>2</v>
      </c>
      <c r="D67" s="45" t="s">
        <v>16</v>
      </c>
      <c r="E67" s="23">
        <f t="shared" si="31"/>
        <v>20</v>
      </c>
      <c r="F67" s="25">
        <v>0</v>
      </c>
      <c r="G67" s="25">
        <v>5</v>
      </c>
      <c r="H67" s="45">
        <v>15</v>
      </c>
      <c r="I67" s="25"/>
      <c r="J67" s="77">
        <f t="shared" si="32"/>
        <v>0</v>
      </c>
      <c r="K67" s="77">
        <f t="shared" si="33"/>
        <v>1.3333333333333333</v>
      </c>
    </row>
    <row r="68" spans="1:1001" ht="12.75" customHeight="1" x14ac:dyDescent="0.2">
      <c r="A68" s="62">
        <v>53</v>
      </c>
      <c r="B68" s="42" t="s">
        <v>113</v>
      </c>
      <c r="C68" s="27">
        <v>3</v>
      </c>
      <c r="D68" s="23" t="s">
        <v>16</v>
      </c>
      <c r="E68" s="23">
        <f t="shared" si="31"/>
        <v>45</v>
      </c>
      <c r="F68" s="27">
        <v>30</v>
      </c>
      <c r="G68" s="27">
        <v>5</v>
      </c>
      <c r="H68" s="27">
        <v>10</v>
      </c>
      <c r="I68" s="32"/>
      <c r="J68" s="77">
        <f t="shared" si="32"/>
        <v>2</v>
      </c>
      <c r="K68" s="77">
        <f t="shared" si="33"/>
        <v>1</v>
      </c>
    </row>
    <row r="69" spans="1:1001" ht="12.6" customHeight="1" x14ac:dyDescent="0.2">
      <c r="A69" s="62">
        <v>54</v>
      </c>
      <c r="B69" s="42" t="s">
        <v>112</v>
      </c>
      <c r="C69" s="27">
        <v>5</v>
      </c>
      <c r="D69" s="23" t="s">
        <v>13</v>
      </c>
      <c r="E69" s="23">
        <f t="shared" si="31"/>
        <v>60</v>
      </c>
      <c r="F69" s="27">
        <v>30</v>
      </c>
      <c r="G69" s="27">
        <v>10</v>
      </c>
      <c r="H69" s="27">
        <v>20</v>
      </c>
      <c r="I69" s="32"/>
      <c r="J69" s="77">
        <f t="shared" si="32"/>
        <v>2</v>
      </c>
      <c r="K69" s="77">
        <f t="shared" si="33"/>
        <v>2</v>
      </c>
    </row>
    <row r="70" spans="1:1001" ht="12.75" customHeight="1" x14ac:dyDescent="0.2">
      <c r="A70" s="62">
        <v>55</v>
      </c>
      <c r="B70" s="44" t="s">
        <v>111</v>
      </c>
      <c r="C70" s="29">
        <v>2</v>
      </c>
      <c r="D70" s="22" t="s">
        <v>16</v>
      </c>
      <c r="E70" s="23">
        <f t="shared" si="31"/>
        <v>30</v>
      </c>
      <c r="F70" s="29">
        <v>15</v>
      </c>
      <c r="G70" s="29">
        <v>5</v>
      </c>
      <c r="H70" s="29">
        <v>10</v>
      </c>
      <c r="I70" s="33"/>
      <c r="J70" s="77">
        <f t="shared" si="32"/>
        <v>1</v>
      </c>
      <c r="K70" s="77">
        <f t="shared" si="33"/>
        <v>1</v>
      </c>
    </row>
    <row r="71" spans="1:1001" ht="13.5" customHeight="1" x14ac:dyDescent="0.2">
      <c r="A71" s="62">
        <v>56</v>
      </c>
      <c r="B71" s="40" t="s">
        <v>110</v>
      </c>
      <c r="C71" s="27">
        <v>3</v>
      </c>
      <c r="D71" s="23" t="s">
        <v>16</v>
      </c>
      <c r="E71" s="23">
        <f t="shared" si="28"/>
        <v>45</v>
      </c>
      <c r="F71" s="27">
        <v>30</v>
      </c>
      <c r="G71" s="27">
        <v>5</v>
      </c>
      <c r="H71" s="27">
        <v>10</v>
      </c>
      <c r="I71" s="32"/>
      <c r="J71" s="77">
        <f t="shared" ref="J71:J72" si="34">F71/15</f>
        <v>2</v>
      </c>
      <c r="K71" s="77">
        <f t="shared" ref="K71:K72" si="35">(G71+H71)/15</f>
        <v>1</v>
      </c>
    </row>
    <row r="72" spans="1:1001" ht="13.15" customHeight="1" x14ac:dyDescent="0.2">
      <c r="A72" s="62">
        <v>57</v>
      </c>
      <c r="B72" s="63" t="s">
        <v>121</v>
      </c>
      <c r="C72" s="21">
        <v>1</v>
      </c>
      <c r="D72" s="22" t="s">
        <v>16</v>
      </c>
      <c r="E72" s="23">
        <f t="shared" si="28"/>
        <v>25</v>
      </c>
      <c r="F72" s="21">
        <v>25</v>
      </c>
      <c r="G72" s="21">
        <v>0</v>
      </c>
      <c r="H72" s="21">
        <v>0</v>
      </c>
      <c r="I72" s="22"/>
      <c r="J72" s="77">
        <f t="shared" si="34"/>
        <v>1.6666666666666667</v>
      </c>
      <c r="K72" s="77">
        <f t="shared" si="35"/>
        <v>0</v>
      </c>
    </row>
    <row r="73" spans="1:1001" ht="12.6" customHeight="1" x14ac:dyDescent="0.2">
      <c r="A73" s="62">
        <v>58</v>
      </c>
      <c r="B73" s="40" t="s">
        <v>120</v>
      </c>
      <c r="C73" s="27">
        <v>4</v>
      </c>
      <c r="D73" s="23" t="s">
        <v>16</v>
      </c>
      <c r="E73" s="23">
        <f t="shared" si="28"/>
        <v>35</v>
      </c>
      <c r="F73" s="27">
        <v>0</v>
      </c>
      <c r="G73" s="27">
        <v>0</v>
      </c>
      <c r="H73" s="27">
        <v>35</v>
      </c>
      <c r="I73" s="32"/>
      <c r="J73" s="77">
        <f t="shared" ref="J73" si="36">F73/15</f>
        <v>0</v>
      </c>
      <c r="K73" s="77">
        <f t="shared" ref="K73" si="37">(G73+H73)/15</f>
        <v>2.3333333333333335</v>
      </c>
    </row>
    <row r="74" spans="1:1001" x14ac:dyDescent="0.2">
      <c r="A74" s="62">
        <v>59</v>
      </c>
      <c r="B74" s="40" t="s">
        <v>128</v>
      </c>
      <c r="C74" s="65">
        <v>5</v>
      </c>
      <c r="D74" s="23" t="s">
        <v>13</v>
      </c>
      <c r="E74" s="32"/>
      <c r="F74" s="32"/>
      <c r="G74" s="32"/>
      <c r="H74" s="32"/>
      <c r="I74" s="32"/>
      <c r="J74" s="32"/>
      <c r="K74" s="32"/>
    </row>
    <row r="75" spans="1:1001" x14ac:dyDescent="0.2">
      <c r="A75" s="62"/>
      <c r="B75" s="47" t="s">
        <v>23</v>
      </c>
      <c r="C75" s="56">
        <f>SUM(C64:C74)</f>
        <v>31</v>
      </c>
      <c r="D75" s="48">
        <f>COUNTIF(D64:D74,"e")</f>
        <v>2</v>
      </c>
      <c r="E75" s="48">
        <f t="shared" ref="E75:K75" si="38">SUM(E64:E74)</f>
        <v>350</v>
      </c>
      <c r="F75" s="48">
        <f t="shared" si="38"/>
        <v>190</v>
      </c>
      <c r="G75" s="48">
        <f t="shared" si="38"/>
        <v>40</v>
      </c>
      <c r="H75" s="48">
        <f t="shared" si="38"/>
        <v>120</v>
      </c>
      <c r="I75" s="48">
        <f t="shared" si="38"/>
        <v>0</v>
      </c>
      <c r="J75" s="64">
        <f t="shared" si="38"/>
        <v>12.666666666666666</v>
      </c>
      <c r="K75" s="64">
        <f t="shared" si="38"/>
        <v>10.666666666666666</v>
      </c>
    </row>
    <row r="76" spans="1:1001" x14ac:dyDescent="0.2">
      <c r="A76" s="62"/>
      <c r="B76" s="47"/>
      <c r="C76" s="83"/>
      <c r="D76" s="84"/>
      <c r="E76" s="85"/>
      <c r="F76" s="86"/>
      <c r="G76" s="86"/>
      <c r="H76" s="87"/>
      <c r="I76" s="86"/>
      <c r="J76" s="88"/>
      <c r="K76" s="88"/>
    </row>
    <row r="77" spans="1:1001" s="76" customFormat="1" ht="12.6" customHeight="1" x14ac:dyDescent="0.2">
      <c r="A77" s="79"/>
      <c r="B77" s="50" t="s">
        <v>66</v>
      </c>
      <c r="C77" s="89">
        <f t="shared" ref="C77:I77" si="39">C16+C28+C39+C50+C62+C75</f>
        <v>183</v>
      </c>
      <c r="D77" s="90">
        <f t="shared" si="39"/>
        <v>20</v>
      </c>
      <c r="E77" s="90">
        <f t="shared" si="39"/>
        <v>2300</v>
      </c>
      <c r="F77" s="90">
        <f t="shared" si="39"/>
        <v>1099</v>
      </c>
      <c r="G77" s="90">
        <f t="shared" si="39"/>
        <v>371</v>
      </c>
      <c r="H77" s="90">
        <f t="shared" si="39"/>
        <v>830</v>
      </c>
      <c r="I77" s="90">
        <f t="shared" si="39"/>
        <v>0</v>
      </c>
      <c r="J77" s="88"/>
      <c r="K77" s="88"/>
      <c r="ALM77" s="70"/>
    </row>
    <row r="78" spans="1:1001" s="76" customFormat="1" ht="12.6" customHeight="1" x14ac:dyDescent="0.2">
      <c r="A78" s="79"/>
      <c r="B78" s="91" t="s">
        <v>67</v>
      </c>
      <c r="C78" s="92"/>
      <c r="D78" s="93"/>
      <c r="E78" s="48"/>
      <c r="F78" s="64">
        <f>(F77/E77)*100</f>
        <v>47.782608695652172</v>
      </c>
      <c r="G78" s="64">
        <f>(G77/E77)*100</f>
        <v>16.130434782608695</v>
      </c>
      <c r="H78" s="94">
        <f>(H77/E77)*100</f>
        <v>36.086956521739133</v>
      </c>
      <c r="I78" s="64">
        <f>(I77/E77)*100</f>
        <v>0</v>
      </c>
      <c r="J78" s="95"/>
      <c r="K78" s="96"/>
      <c r="ALM78" s="70"/>
    </row>
    <row r="79" spans="1:1001" s="97" customFormat="1" x14ac:dyDescent="0.2">
      <c r="B79" s="69"/>
      <c r="C79" s="98"/>
      <c r="D79" s="99"/>
      <c r="E79" s="99"/>
      <c r="F79" s="99"/>
      <c r="G79" s="100"/>
      <c r="H79" s="99"/>
      <c r="I79" s="101"/>
      <c r="J79" s="113"/>
      <c r="K79" s="113"/>
      <c r="ALM79" s="70"/>
    </row>
    <row r="80" spans="1:1001" x14ac:dyDescent="0.2">
      <c r="B80" s="102" t="s">
        <v>95</v>
      </c>
      <c r="D80" s="103"/>
      <c r="E80" s="99"/>
      <c r="F80" s="99"/>
      <c r="G80" s="104"/>
      <c r="H80" s="99"/>
      <c r="I80" s="101"/>
    </row>
    <row r="81" spans="2:11" x14ac:dyDescent="0.2">
      <c r="B81" s="102" t="s">
        <v>124</v>
      </c>
      <c r="D81" s="103"/>
      <c r="E81" s="99"/>
      <c r="F81" s="99"/>
      <c r="G81" s="104"/>
      <c r="H81" s="99"/>
      <c r="I81" s="101"/>
      <c r="J81" s="110"/>
      <c r="K81" s="110"/>
    </row>
    <row r="82" spans="2:11" x14ac:dyDescent="0.2">
      <c r="B82" s="102" t="s">
        <v>123</v>
      </c>
      <c r="D82" s="103"/>
    </row>
    <row r="83" spans="2:11" x14ac:dyDescent="0.2">
      <c r="D83" s="106"/>
      <c r="E83" s="107"/>
      <c r="F83" s="107"/>
    </row>
    <row r="84" spans="2:11" x14ac:dyDescent="0.2">
      <c r="B84" s="109"/>
    </row>
    <row r="85" spans="2:11" x14ac:dyDescent="0.2">
      <c r="B85" s="108"/>
    </row>
  </sheetData>
  <mergeCells count="10">
    <mergeCell ref="J79:K79"/>
    <mergeCell ref="B1:K1"/>
    <mergeCell ref="B2:K2"/>
    <mergeCell ref="A4:B4"/>
    <mergeCell ref="A17:B17"/>
    <mergeCell ref="A29:B29"/>
    <mergeCell ref="A5:B5"/>
    <mergeCell ref="A40:B40"/>
    <mergeCell ref="A51:B51"/>
    <mergeCell ref="A63:B63"/>
  </mergeCells>
  <pageMargins left="0" right="0" top="0" bottom="0" header="0.51180555555555496" footer="0.511805555555554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Normal="100" workbookViewId="0">
      <selection activeCell="B3" sqref="B3:L3"/>
    </sheetView>
  </sheetViews>
  <sheetFormatPr defaultColWidth="12.5703125" defaultRowHeight="15" x14ac:dyDescent="0.25"/>
  <cols>
    <col min="1" max="1" width="3.28515625" style="66" customWidth="1"/>
    <col min="2" max="2" width="5.5703125" style="4" customWidth="1"/>
    <col min="3" max="3" width="43.5703125" style="4" customWidth="1"/>
    <col min="4" max="4" width="4.5703125" style="4" customWidth="1"/>
    <col min="5" max="6" width="4.85546875" style="4" customWidth="1"/>
    <col min="7" max="7" width="5" style="4" customWidth="1"/>
    <col min="8" max="8" width="4.5703125" style="4" customWidth="1"/>
    <col min="9" max="9" width="4.140625" style="4" customWidth="1"/>
    <col min="10" max="10" width="3.85546875" style="4" customWidth="1"/>
    <col min="11" max="11" width="5.28515625" style="4" customWidth="1"/>
    <col min="12" max="12" width="9.140625" style="4" customWidth="1"/>
    <col min="13" max="13" width="12.5703125" style="4" customWidth="1"/>
    <col min="14" max="1024" width="12.5703125" style="4"/>
  </cols>
  <sheetData>
    <row r="1" spans="1:60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60" x14ac:dyDescent="0.25">
      <c r="B2" s="147" t="s">
        <v>68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60" ht="54.75" customHeight="1" x14ac:dyDescent="0.25">
      <c r="B3" s="148" t="s">
        <v>129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60" ht="6.75" customHeight="1" x14ac:dyDescent="0.25">
      <c r="B4" s="3"/>
      <c r="C4" s="2"/>
      <c r="D4" s="1"/>
      <c r="E4" s="3"/>
      <c r="F4" s="3"/>
      <c r="G4" s="3"/>
      <c r="H4" s="3"/>
      <c r="I4" s="3"/>
      <c r="J4" s="3"/>
      <c r="K4" s="3"/>
      <c r="L4" s="3"/>
    </row>
    <row r="5" spans="1:60" ht="62.25" customHeight="1" x14ac:dyDescent="0.25">
      <c r="A5" s="67"/>
      <c r="B5" s="149" t="s">
        <v>69</v>
      </c>
      <c r="C5" s="149"/>
      <c r="D5" s="18" t="s">
        <v>2</v>
      </c>
      <c r="E5" s="6" t="s">
        <v>3</v>
      </c>
      <c r="F5" s="6" t="s">
        <v>4</v>
      </c>
      <c r="G5" s="7" t="s">
        <v>5</v>
      </c>
      <c r="H5" s="14" t="s">
        <v>6</v>
      </c>
      <c r="I5" s="14" t="s">
        <v>7</v>
      </c>
      <c r="J5" s="13" t="s">
        <v>8</v>
      </c>
      <c r="K5" s="6" t="s">
        <v>70</v>
      </c>
      <c r="L5" s="13" t="s">
        <v>71</v>
      </c>
    </row>
    <row r="6" spans="1:60" x14ac:dyDescent="0.25">
      <c r="A6" s="67"/>
      <c r="B6" s="137" t="s">
        <v>72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60" x14ac:dyDescent="0.25">
      <c r="A7" s="67"/>
      <c r="B7" s="138" t="s">
        <v>73</v>
      </c>
      <c r="C7" s="138"/>
      <c r="D7" s="16">
        <v>8</v>
      </c>
      <c r="E7" s="16" t="s">
        <v>13</v>
      </c>
      <c r="F7" s="15">
        <v>105</v>
      </c>
      <c r="G7" s="15">
        <v>0</v>
      </c>
      <c r="H7" s="15">
        <v>0</v>
      </c>
      <c r="I7" s="16">
        <v>30</v>
      </c>
      <c r="J7" s="15"/>
      <c r="K7" s="15">
        <f>ROUNDUP(G7/15,0)</f>
        <v>0</v>
      </c>
      <c r="L7" s="15">
        <f>ROUNDUP((H7+I7+J7)/15,0)</f>
        <v>2</v>
      </c>
    </row>
    <row r="8" spans="1:60" x14ac:dyDescent="0.25">
      <c r="A8" s="67"/>
      <c r="B8" s="138" t="s">
        <v>74</v>
      </c>
      <c r="C8" s="138"/>
      <c r="D8" s="16">
        <v>8</v>
      </c>
      <c r="E8" s="16" t="s">
        <v>13</v>
      </c>
      <c r="F8" s="15">
        <v>105</v>
      </c>
      <c r="G8" s="15">
        <v>0</v>
      </c>
      <c r="H8" s="15">
        <v>0</v>
      </c>
      <c r="I8" s="16">
        <v>30</v>
      </c>
      <c r="J8" s="15"/>
      <c r="K8" s="15">
        <f>ROUNDUP(G8/15,0)</f>
        <v>0</v>
      </c>
      <c r="L8" s="15">
        <f>ROUNDUP((H8+I8+J8)/15,0)</f>
        <v>2</v>
      </c>
    </row>
    <row r="9" spans="1:60" x14ac:dyDescent="0.25">
      <c r="A9" s="67"/>
      <c r="B9" s="138" t="s">
        <v>75</v>
      </c>
      <c r="C9" s="138"/>
      <c r="D9" s="16">
        <v>8</v>
      </c>
      <c r="E9" s="16" t="s">
        <v>13</v>
      </c>
      <c r="F9" s="15">
        <v>105</v>
      </c>
      <c r="G9" s="15">
        <v>0</v>
      </c>
      <c r="H9" s="15">
        <v>0</v>
      </c>
      <c r="I9" s="16">
        <v>30</v>
      </c>
      <c r="J9" s="15"/>
      <c r="K9" s="15">
        <f>ROUNDUP(G9/15,0)</f>
        <v>0</v>
      </c>
      <c r="L9" s="15">
        <f>ROUNDUP((H9+I9+J9)/15,0)</f>
        <v>2</v>
      </c>
    </row>
    <row r="10" spans="1:60" x14ac:dyDescent="0.25">
      <c r="A10" s="120">
        <v>6</v>
      </c>
      <c r="B10" s="137" t="s">
        <v>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</row>
    <row r="11" spans="1:60" x14ac:dyDescent="0.25">
      <c r="A11" s="121"/>
      <c r="B11" s="138" t="s">
        <v>20</v>
      </c>
      <c r="C11" s="138"/>
      <c r="D11" s="16">
        <v>2</v>
      </c>
      <c r="E11" s="16" t="s">
        <v>16</v>
      </c>
      <c r="F11" s="15">
        <v>25</v>
      </c>
      <c r="G11" s="15">
        <v>25</v>
      </c>
      <c r="H11" s="15">
        <v>0</v>
      </c>
      <c r="I11" s="16">
        <v>0</v>
      </c>
      <c r="J11" s="15"/>
      <c r="K11" s="15">
        <f>ROUNDUP(G11/15,0)</f>
        <v>2</v>
      </c>
      <c r="L11" s="15">
        <f>ROUNDUP((H11+I11+J11)/15,0)</f>
        <v>0</v>
      </c>
    </row>
    <row r="12" spans="1:60" x14ac:dyDescent="0.25">
      <c r="A12" s="122"/>
      <c r="B12" s="138" t="s">
        <v>22</v>
      </c>
      <c r="C12" s="138"/>
      <c r="D12" s="16">
        <f>+D11</f>
        <v>2</v>
      </c>
      <c r="E12" s="16" t="s">
        <v>16</v>
      </c>
      <c r="F12" s="15">
        <v>25</v>
      </c>
      <c r="G12" s="15">
        <v>25</v>
      </c>
      <c r="H12" s="15">
        <v>0</v>
      </c>
      <c r="I12" s="16">
        <v>0</v>
      </c>
      <c r="J12" s="15"/>
      <c r="K12" s="15">
        <f>ROUNDUP(G12/15,0)</f>
        <v>2</v>
      </c>
      <c r="L12" s="15">
        <f>ROUNDUP((H12+I12+J12)/15,0)</f>
        <v>0</v>
      </c>
    </row>
    <row r="13" spans="1:60" x14ac:dyDescent="0.25">
      <c r="A13" s="120">
        <v>8</v>
      </c>
      <c r="B13" s="137" t="s">
        <v>77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</row>
    <row r="14" spans="1:60" x14ac:dyDescent="0.25">
      <c r="A14" s="121"/>
      <c r="B14" s="138" t="s">
        <v>78</v>
      </c>
      <c r="C14" s="138"/>
      <c r="D14" s="16">
        <v>5</v>
      </c>
      <c r="E14" s="16" t="s">
        <v>13</v>
      </c>
      <c r="F14" s="15">
        <v>60</v>
      </c>
      <c r="G14" s="15">
        <v>30</v>
      </c>
      <c r="H14" s="15">
        <v>10</v>
      </c>
      <c r="I14" s="16">
        <v>20</v>
      </c>
      <c r="J14" s="15"/>
      <c r="K14" s="15">
        <f>ROUNDUP(G14/15,0)</f>
        <v>2</v>
      </c>
      <c r="L14" s="15">
        <f>ROUNDUP((H14+I14+J14)/15,0)</f>
        <v>2</v>
      </c>
    </row>
    <row r="15" spans="1:60" x14ac:dyDescent="0.25">
      <c r="A15" s="122"/>
      <c r="B15" s="138" t="s">
        <v>79</v>
      </c>
      <c r="C15" s="138"/>
      <c r="D15" s="16">
        <v>5</v>
      </c>
      <c r="E15" s="16" t="s">
        <v>13</v>
      </c>
      <c r="F15" s="15">
        <v>60</v>
      </c>
      <c r="G15" s="15">
        <v>30</v>
      </c>
      <c r="H15" s="15">
        <v>10</v>
      </c>
      <c r="I15" s="16">
        <v>20</v>
      </c>
      <c r="J15" s="15"/>
      <c r="K15" s="15">
        <f>ROUNDUP(G15/15,0)</f>
        <v>2</v>
      </c>
      <c r="L15" s="15">
        <f>ROUNDUP((H15+I15+J15)/15,0)</f>
        <v>2</v>
      </c>
    </row>
    <row r="16" spans="1:60" s="8" customFormat="1" x14ac:dyDescent="0.25">
      <c r="A16" s="124">
        <v>17</v>
      </c>
      <c r="B16" s="141" t="s">
        <v>103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s="8" customFormat="1" x14ac:dyDescent="0.25">
      <c r="A17" s="125"/>
      <c r="B17" s="142" t="s">
        <v>96</v>
      </c>
      <c r="C17" s="143"/>
      <c r="D17" s="36">
        <v>2</v>
      </c>
      <c r="E17" s="36" t="s">
        <v>16</v>
      </c>
      <c r="F17" s="37">
        <v>45</v>
      </c>
      <c r="G17" s="37">
        <v>15</v>
      </c>
      <c r="H17" s="37">
        <v>10</v>
      </c>
      <c r="I17" s="36">
        <v>20</v>
      </c>
      <c r="J17" s="37"/>
      <c r="K17" s="37">
        <f>ROUNDUP(G17/15,0)</f>
        <v>1</v>
      </c>
      <c r="L17" s="37">
        <f>ROUNDUP((H17+I17+J17)/15,0)</f>
        <v>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8" customFormat="1" x14ac:dyDescent="0.25">
      <c r="A18" s="126"/>
      <c r="B18" s="142" t="s">
        <v>97</v>
      </c>
      <c r="C18" s="143"/>
      <c r="D18" s="36">
        <v>2</v>
      </c>
      <c r="E18" s="36" t="s">
        <v>16</v>
      </c>
      <c r="F18" s="37">
        <v>45</v>
      </c>
      <c r="G18" s="37">
        <v>15</v>
      </c>
      <c r="H18" s="37">
        <v>10</v>
      </c>
      <c r="I18" s="36">
        <v>20</v>
      </c>
      <c r="J18" s="37"/>
      <c r="K18" s="37">
        <f>ROUNDUP(G18/15,0)</f>
        <v>1</v>
      </c>
      <c r="L18" s="37">
        <f>ROUNDUP((H18+I18+J18)/15,0)</f>
        <v>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8" customFormat="1" x14ac:dyDescent="0.25">
      <c r="A19" s="124">
        <v>37</v>
      </c>
      <c r="B19" s="130" t="s">
        <v>104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8" customFormat="1" x14ac:dyDescent="0.25">
      <c r="A20" s="125"/>
      <c r="B20" s="135" t="s">
        <v>65</v>
      </c>
      <c r="C20" s="135"/>
      <c r="D20" s="38">
        <v>2</v>
      </c>
      <c r="E20" s="28" t="s">
        <v>16</v>
      </c>
      <c r="F20" s="24">
        <v>25</v>
      </c>
      <c r="G20" s="24">
        <v>10</v>
      </c>
      <c r="H20" s="24">
        <v>5</v>
      </c>
      <c r="I20" s="28">
        <v>10</v>
      </c>
      <c r="J20" s="24"/>
      <c r="K20" s="24">
        <f>ROUNDUP(G20/15,0)</f>
        <v>1</v>
      </c>
      <c r="L20" s="24">
        <f>ROUNDUP((H20+I20+J20)/15,0)</f>
        <v>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s="8" customFormat="1" x14ac:dyDescent="0.25">
      <c r="A21" s="126"/>
      <c r="B21" s="133" t="s">
        <v>99</v>
      </c>
      <c r="C21" s="133"/>
      <c r="D21" s="28">
        <v>2</v>
      </c>
      <c r="E21" s="39" t="s">
        <v>16</v>
      </c>
      <c r="F21" s="24">
        <v>25</v>
      </c>
      <c r="G21" s="24">
        <v>10</v>
      </c>
      <c r="H21" s="24">
        <v>5</v>
      </c>
      <c r="I21" s="28">
        <v>10</v>
      </c>
      <c r="J21" s="24"/>
      <c r="K21" s="24">
        <f>ROUNDUP(G21/15,0)</f>
        <v>1</v>
      </c>
      <c r="L21" s="24">
        <f>ROUNDUP((H21+I21+J21)/15,0)</f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8" customFormat="1" x14ac:dyDescent="0.25">
      <c r="A22" s="127">
        <v>45</v>
      </c>
      <c r="B22" s="144" t="s">
        <v>105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s="8" customFormat="1" x14ac:dyDescent="0.25">
      <c r="A23" s="128"/>
      <c r="B23" s="142" t="s">
        <v>31</v>
      </c>
      <c r="C23" s="143"/>
      <c r="D23" s="34">
        <v>3</v>
      </c>
      <c r="E23" s="34" t="s">
        <v>16</v>
      </c>
      <c r="F23" s="35">
        <v>45</v>
      </c>
      <c r="G23" s="35">
        <v>30</v>
      </c>
      <c r="H23" s="35">
        <v>5</v>
      </c>
      <c r="I23" s="34">
        <v>10</v>
      </c>
      <c r="J23" s="35"/>
      <c r="K23" s="35">
        <f>ROUNDUP(G23/15,0)</f>
        <v>2</v>
      </c>
      <c r="L23" s="35">
        <f>ROUNDUP((H23+I23+J23)/15,0)</f>
        <v>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8" customFormat="1" x14ac:dyDescent="0.25">
      <c r="A24" s="129"/>
      <c r="B24" s="142" t="s">
        <v>33</v>
      </c>
      <c r="C24" s="143"/>
      <c r="D24" s="34">
        <v>3</v>
      </c>
      <c r="E24" s="34" t="s">
        <v>16</v>
      </c>
      <c r="F24" s="35">
        <v>45</v>
      </c>
      <c r="G24" s="35">
        <v>30</v>
      </c>
      <c r="H24" s="35">
        <v>5</v>
      </c>
      <c r="I24" s="34">
        <v>10</v>
      </c>
      <c r="J24" s="35"/>
      <c r="K24" s="35">
        <f>ROUNDUP(G24/15,0)</f>
        <v>2</v>
      </c>
      <c r="L24" s="35">
        <f>ROUNDUP((H24+I24+J24)/15,0)</f>
        <v>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x14ac:dyDescent="0.25">
      <c r="A25" s="120">
        <v>46</v>
      </c>
      <c r="B25" s="137" t="s">
        <v>82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60" x14ac:dyDescent="0.25">
      <c r="A26" s="121"/>
      <c r="B26" s="138" t="s">
        <v>83</v>
      </c>
      <c r="C26" s="138"/>
      <c r="D26" s="16">
        <v>2</v>
      </c>
      <c r="E26" s="16" t="s">
        <v>16</v>
      </c>
      <c r="F26" s="15">
        <v>30</v>
      </c>
      <c r="G26" s="15">
        <v>15</v>
      </c>
      <c r="H26" s="15">
        <v>5</v>
      </c>
      <c r="I26" s="16">
        <v>10</v>
      </c>
      <c r="J26" s="15"/>
      <c r="K26" s="15">
        <f>ROUNDUP(G26/15,0)</f>
        <v>1</v>
      </c>
      <c r="L26" s="15">
        <f>ROUNDUP((H26+I26+J26)/15,0)</f>
        <v>1</v>
      </c>
    </row>
    <row r="27" spans="1:60" x14ac:dyDescent="0.25">
      <c r="A27" s="122"/>
      <c r="B27" s="138" t="s">
        <v>84</v>
      </c>
      <c r="C27" s="138"/>
      <c r="D27" s="16">
        <v>2</v>
      </c>
      <c r="E27" s="16" t="str">
        <f>+E26</f>
        <v>z</v>
      </c>
      <c r="F27" s="15">
        <v>30</v>
      </c>
      <c r="G27" s="15">
        <v>15</v>
      </c>
      <c r="H27" s="15">
        <v>5</v>
      </c>
      <c r="I27" s="16">
        <v>10</v>
      </c>
      <c r="J27" s="15"/>
      <c r="K27" s="15">
        <f>ROUNDUP(G27/15,0)</f>
        <v>1</v>
      </c>
      <c r="L27" s="15">
        <f>ROUNDUP((H27+I27+J27)/15,0)</f>
        <v>1</v>
      </c>
    </row>
    <row r="28" spans="1:60" x14ac:dyDescent="0.25">
      <c r="A28" s="123">
        <v>47</v>
      </c>
      <c r="B28" s="137" t="s">
        <v>85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</row>
    <row r="29" spans="1:60" x14ac:dyDescent="0.25">
      <c r="A29" s="123"/>
      <c r="B29" s="134" t="s">
        <v>86</v>
      </c>
      <c r="C29" s="134"/>
      <c r="D29" s="16">
        <v>4</v>
      </c>
      <c r="E29" s="16" t="s">
        <v>16</v>
      </c>
      <c r="F29" s="15">
        <v>60</v>
      </c>
      <c r="G29" s="15">
        <v>30</v>
      </c>
      <c r="H29" s="15">
        <v>10</v>
      </c>
      <c r="I29" s="16">
        <v>20</v>
      </c>
      <c r="J29" s="15"/>
      <c r="K29" s="15">
        <f>ROUNDUP(G29/15,0)</f>
        <v>2</v>
      </c>
      <c r="L29" s="15">
        <f>ROUNDUP((H29+I29+J29)/15,0)</f>
        <v>2</v>
      </c>
    </row>
    <row r="30" spans="1:60" x14ac:dyDescent="0.25">
      <c r="A30" s="123"/>
      <c r="B30" s="134" t="s">
        <v>87</v>
      </c>
      <c r="C30" s="134"/>
      <c r="D30" s="16">
        <v>4</v>
      </c>
      <c r="E30" s="16" t="s">
        <v>16</v>
      </c>
      <c r="F30" s="15">
        <v>60</v>
      </c>
      <c r="G30" s="15">
        <v>30</v>
      </c>
      <c r="H30" s="15">
        <v>10</v>
      </c>
      <c r="I30" s="16">
        <v>20</v>
      </c>
      <c r="J30" s="15"/>
      <c r="K30" s="15">
        <f>ROUNDUP(G30/15,0)</f>
        <v>2</v>
      </c>
      <c r="L30" s="15">
        <f>ROUNDUP((H30+I30+J30)/15,0)</f>
        <v>2</v>
      </c>
    </row>
    <row r="31" spans="1:60" x14ac:dyDescent="0.25">
      <c r="A31" s="120">
        <v>53</v>
      </c>
      <c r="B31" s="137" t="s">
        <v>106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60" x14ac:dyDescent="0.25">
      <c r="A32" s="121"/>
      <c r="B32" s="138" t="s">
        <v>88</v>
      </c>
      <c r="C32" s="138"/>
      <c r="D32" s="16">
        <v>3</v>
      </c>
      <c r="E32" s="16" t="s">
        <v>16</v>
      </c>
      <c r="F32" s="15">
        <v>45</v>
      </c>
      <c r="G32" s="15">
        <v>30</v>
      </c>
      <c r="H32" s="15">
        <v>5</v>
      </c>
      <c r="I32" s="16">
        <v>10</v>
      </c>
      <c r="J32" s="15"/>
      <c r="K32" s="15">
        <f>ROUNDUP(G32/15,0)</f>
        <v>2</v>
      </c>
      <c r="L32" s="15">
        <f>ROUNDUP((H32+I32+J32)/15,0)</f>
        <v>1</v>
      </c>
    </row>
    <row r="33" spans="1:12" x14ac:dyDescent="0.25">
      <c r="A33" s="121"/>
      <c r="B33" s="139" t="s">
        <v>108</v>
      </c>
      <c r="C33" s="140"/>
      <c r="D33" s="16">
        <v>3</v>
      </c>
      <c r="E33" s="16" t="s">
        <v>16</v>
      </c>
      <c r="F33" s="15">
        <v>45</v>
      </c>
      <c r="G33" s="15">
        <v>30</v>
      </c>
      <c r="H33" s="15">
        <v>5</v>
      </c>
      <c r="I33" s="16">
        <v>10</v>
      </c>
      <c r="J33" s="15"/>
      <c r="K33" s="15">
        <f>ROUNDUP(G33/15,0)</f>
        <v>2</v>
      </c>
      <c r="L33" s="15">
        <f>ROUNDUP((H33+I33+J33)/15,0)</f>
        <v>1</v>
      </c>
    </row>
    <row r="34" spans="1:12" x14ac:dyDescent="0.25">
      <c r="A34" s="122"/>
      <c r="B34" s="136" t="s">
        <v>89</v>
      </c>
      <c r="C34" s="136"/>
      <c r="D34" s="16">
        <v>3</v>
      </c>
      <c r="E34" s="16" t="s">
        <v>16</v>
      </c>
      <c r="F34" s="15">
        <v>45</v>
      </c>
      <c r="G34" s="15">
        <v>30</v>
      </c>
      <c r="H34" s="15">
        <v>5</v>
      </c>
      <c r="I34" s="16">
        <v>10</v>
      </c>
      <c r="J34" s="15"/>
      <c r="K34" s="15">
        <f>ROUNDUP(G34/15,0)</f>
        <v>2</v>
      </c>
      <c r="L34" s="15">
        <f>ROUNDUP((H34+I34+J34)/15,0)</f>
        <v>1</v>
      </c>
    </row>
    <row r="35" spans="1:12" x14ac:dyDescent="0.25">
      <c r="A35" s="120">
        <v>54</v>
      </c>
      <c r="B35" s="137" t="s">
        <v>90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x14ac:dyDescent="0.25">
      <c r="A36" s="121"/>
      <c r="B36" s="145" t="s">
        <v>91</v>
      </c>
      <c r="C36" s="145"/>
      <c r="D36" s="9">
        <v>5</v>
      </c>
      <c r="E36" s="16" t="s">
        <v>13</v>
      </c>
      <c r="F36" s="15">
        <v>60</v>
      </c>
      <c r="G36" s="15">
        <v>30</v>
      </c>
      <c r="H36" s="15">
        <v>10</v>
      </c>
      <c r="I36" s="16">
        <v>20</v>
      </c>
      <c r="J36" s="15"/>
      <c r="K36" s="15">
        <v>2</v>
      </c>
      <c r="L36" s="15">
        <f>ROUNDUP((H36+I36+J36)/15,0)</f>
        <v>2</v>
      </c>
    </row>
    <row r="37" spans="1:12" ht="13.9" customHeight="1" x14ac:dyDescent="0.25">
      <c r="A37" s="122"/>
      <c r="B37" s="146" t="s">
        <v>92</v>
      </c>
      <c r="C37" s="146"/>
      <c r="D37" s="10">
        <v>5</v>
      </c>
      <c r="E37" s="11" t="s">
        <v>13</v>
      </c>
      <c r="F37" s="12">
        <v>60</v>
      </c>
      <c r="G37" s="12">
        <v>30</v>
      </c>
      <c r="H37" s="12">
        <v>10</v>
      </c>
      <c r="I37" s="10">
        <v>20</v>
      </c>
      <c r="J37" s="12"/>
      <c r="K37" s="12">
        <v>2</v>
      </c>
      <c r="L37" s="12">
        <v>2</v>
      </c>
    </row>
    <row r="38" spans="1:12" x14ac:dyDescent="0.25">
      <c r="A38" s="120">
        <v>55</v>
      </c>
      <c r="B38" s="137" t="s">
        <v>93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</row>
    <row r="39" spans="1:12" x14ac:dyDescent="0.25">
      <c r="A39" s="121"/>
      <c r="B39" s="132" t="s">
        <v>63</v>
      </c>
      <c r="C39" s="132"/>
      <c r="D39" s="38">
        <v>2</v>
      </c>
      <c r="E39" s="28" t="s">
        <v>16</v>
      </c>
      <c r="F39" s="24">
        <v>30</v>
      </c>
      <c r="G39" s="24">
        <v>15</v>
      </c>
      <c r="H39" s="24">
        <v>5</v>
      </c>
      <c r="I39" s="28">
        <v>10</v>
      </c>
      <c r="J39" s="24"/>
      <c r="K39" s="24">
        <f>ROUNDUP(G39/15,0)</f>
        <v>1</v>
      </c>
      <c r="L39" s="24">
        <f>ROUNDUP((H39+I39+J39)/15,0)</f>
        <v>1</v>
      </c>
    </row>
    <row r="40" spans="1:12" ht="15.75" customHeight="1" x14ac:dyDescent="0.25">
      <c r="A40" s="122"/>
      <c r="B40" s="133" t="s">
        <v>119</v>
      </c>
      <c r="C40" s="133"/>
      <c r="D40" s="28">
        <v>2</v>
      </c>
      <c r="E40" s="39" t="s">
        <v>16</v>
      </c>
      <c r="F40" s="24">
        <v>30</v>
      </c>
      <c r="G40" s="24">
        <v>15</v>
      </c>
      <c r="H40" s="24">
        <v>5</v>
      </c>
      <c r="I40" s="28">
        <v>10</v>
      </c>
      <c r="J40" s="24"/>
      <c r="K40" s="24">
        <f>ROUNDUP(G40/15,0)</f>
        <v>1</v>
      </c>
      <c r="L40" s="24">
        <f>ROUNDUP((H40+I40+J40)/15,0)</f>
        <v>1</v>
      </c>
    </row>
    <row r="41" spans="1:12" x14ac:dyDescent="0.25">
      <c r="A41" s="120">
        <v>56</v>
      </c>
      <c r="B41" s="137" t="s">
        <v>107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</row>
    <row r="42" spans="1:12" x14ac:dyDescent="0.25">
      <c r="A42" s="121"/>
      <c r="B42" s="134" t="s">
        <v>80</v>
      </c>
      <c r="C42" s="134"/>
      <c r="D42" s="19">
        <v>3</v>
      </c>
      <c r="E42" s="19" t="s">
        <v>16</v>
      </c>
      <c r="F42" s="17">
        <v>45</v>
      </c>
      <c r="G42" s="17">
        <v>30</v>
      </c>
      <c r="H42" s="17">
        <v>5</v>
      </c>
      <c r="I42" s="17">
        <v>10</v>
      </c>
      <c r="J42" s="20"/>
      <c r="K42" s="20">
        <f>ROUNDUP(G42/15,0)</f>
        <v>2</v>
      </c>
      <c r="L42" s="20">
        <f>ROUNDUP((H42+I42+J42)/15,0)</f>
        <v>1</v>
      </c>
    </row>
    <row r="43" spans="1:12" ht="13.9" customHeight="1" x14ac:dyDescent="0.25">
      <c r="A43" s="122"/>
      <c r="B43" s="134" t="s">
        <v>81</v>
      </c>
      <c r="C43" s="134"/>
      <c r="D43" s="19">
        <v>3</v>
      </c>
      <c r="E43" s="19" t="str">
        <f>+E42</f>
        <v>z</v>
      </c>
      <c r="F43" s="17">
        <v>45</v>
      </c>
      <c r="G43" s="17">
        <v>30</v>
      </c>
      <c r="H43" s="17">
        <v>5</v>
      </c>
      <c r="I43" s="17">
        <v>10</v>
      </c>
      <c r="J43" s="20"/>
      <c r="K43" s="20">
        <f>ROUNDUP(G43/15,0)</f>
        <v>2</v>
      </c>
      <c r="L43" s="20">
        <f>ROUNDUP((H43+I43+J43)/15,0)</f>
        <v>1</v>
      </c>
    </row>
    <row r="44" spans="1:12" x14ac:dyDescent="0.25">
      <c r="A44" s="120">
        <v>58</v>
      </c>
      <c r="B44" s="130" t="s">
        <v>94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2" x14ac:dyDescent="0.25">
      <c r="A45" s="121"/>
      <c r="B45" s="131" t="s">
        <v>59</v>
      </c>
      <c r="C45" s="131"/>
      <c r="D45" s="36">
        <v>1</v>
      </c>
      <c r="E45" s="36" t="s">
        <v>16</v>
      </c>
      <c r="F45" s="37">
        <v>25</v>
      </c>
      <c r="G45" s="37">
        <v>25</v>
      </c>
      <c r="H45" s="37">
        <v>0</v>
      </c>
      <c r="I45" s="36">
        <v>0</v>
      </c>
      <c r="J45" s="37"/>
      <c r="K45" s="37">
        <f>ROUNDUP(G45/15,0)</f>
        <v>2</v>
      </c>
      <c r="L45" s="37">
        <f>ROUNDUP((H45+I45+J45)/15,0)</f>
        <v>0</v>
      </c>
    </row>
    <row r="46" spans="1:12" x14ac:dyDescent="0.25">
      <c r="A46" s="122"/>
      <c r="B46" s="131" t="s">
        <v>61</v>
      </c>
      <c r="C46" s="131"/>
      <c r="D46" s="36">
        <v>1</v>
      </c>
      <c r="E46" s="36" t="s">
        <v>16</v>
      </c>
      <c r="F46" s="37">
        <v>25</v>
      </c>
      <c r="G46" s="37">
        <v>25</v>
      </c>
      <c r="H46" s="37">
        <v>0</v>
      </c>
      <c r="I46" s="36">
        <v>0</v>
      </c>
      <c r="J46" s="37"/>
      <c r="K46" s="37">
        <f>ROUNDUP(G46/15,0)</f>
        <v>2</v>
      </c>
      <c r="L46" s="37">
        <f>ROUNDUP((H46+I46+J46)/15,0)</f>
        <v>0</v>
      </c>
    </row>
  </sheetData>
  <mergeCells count="56">
    <mergeCell ref="B2:L2"/>
    <mergeCell ref="B3:L3"/>
    <mergeCell ref="B5:C5"/>
    <mergeCell ref="B6:L6"/>
    <mergeCell ref="B7:C7"/>
    <mergeCell ref="B8:C8"/>
    <mergeCell ref="B9:C9"/>
    <mergeCell ref="B10:L10"/>
    <mergeCell ref="B11:C11"/>
    <mergeCell ref="B12:C12"/>
    <mergeCell ref="B16:L16"/>
    <mergeCell ref="B13:L13"/>
    <mergeCell ref="B14:C14"/>
    <mergeCell ref="B15:C15"/>
    <mergeCell ref="B41:L41"/>
    <mergeCell ref="B17:C17"/>
    <mergeCell ref="B18:C18"/>
    <mergeCell ref="B25:L25"/>
    <mergeCell ref="B26:C26"/>
    <mergeCell ref="B27:C27"/>
    <mergeCell ref="B22:L22"/>
    <mergeCell ref="B23:C23"/>
    <mergeCell ref="B24:C24"/>
    <mergeCell ref="B36:C36"/>
    <mergeCell ref="B37:C37"/>
    <mergeCell ref="B38:L38"/>
    <mergeCell ref="B19:L19"/>
    <mergeCell ref="B20:C20"/>
    <mergeCell ref="B21:C21"/>
    <mergeCell ref="B34:C34"/>
    <mergeCell ref="B35:L35"/>
    <mergeCell ref="B28:L28"/>
    <mergeCell ref="B29:C29"/>
    <mergeCell ref="B30:C30"/>
    <mergeCell ref="B31:L31"/>
    <mergeCell ref="B32:C32"/>
    <mergeCell ref="B33:C33"/>
    <mergeCell ref="B44:L44"/>
    <mergeCell ref="B45:C45"/>
    <mergeCell ref="B46:C46"/>
    <mergeCell ref="B39:C39"/>
    <mergeCell ref="B40:C40"/>
    <mergeCell ref="B43:C43"/>
    <mergeCell ref="B42:C42"/>
    <mergeCell ref="A10:A12"/>
    <mergeCell ref="A13:A15"/>
    <mergeCell ref="A16:A18"/>
    <mergeCell ref="A19:A21"/>
    <mergeCell ref="A22:A24"/>
    <mergeCell ref="A41:A43"/>
    <mergeCell ref="A44:A46"/>
    <mergeCell ref="A25:A27"/>
    <mergeCell ref="A28:A30"/>
    <mergeCell ref="A31:A34"/>
    <mergeCell ref="A35:A37"/>
    <mergeCell ref="A38:A40"/>
  </mergeCells>
  <pageMargins left="0.39374999999999999" right="0" top="0" bottom="0" header="0.51180555555555496" footer="0.51180555555555496"/>
  <pageSetup paperSize="9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FB23AB8D2DDD4BB31F40CC58529346" ma:contentTypeVersion="10" ma:contentTypeDescription="Utwórz nowy dokument." ma:contentTypeScope="" ma:versionID="c679ce0852877b3e512d52d5f3fbc14e">
  <xsd:schema xmlns:xsd="http://www.w3.org/2001/XMLSchema" xmlns:xs="http://www.w3.org/2001/XMLSchema" xmlns:p="http://schemas.microsoft.com/office/2006/metadata/properties" xmlns:ns2="00b5a44e-e0aa-4b55-881c-64cc8f5ede49" targetNamespace="http://schemas.microsoft.com/office/2006/metadata/properties" ma:root="true" ma:fieldsID="0c9aa1636b282b1d6c585f4098de483c" ns2:_="">
    <xsd:import namespace="00b5a44e-e0aa-4b55-881c-64cc8f5ede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a44e-e0aa-4b55-881c-64cc8f5ed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AA4B4B-11C8-496D-AC2B-90D142870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b5a44e-e0aa-4b55-881c-64cc8f5ed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39032-67C7-403F-8801-544AC17F90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</vt:lpstr>
      <vt:lpstr>Przedmioty do wyboru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Danuta Sawa</cp:lastModifiedBy>
  <cp:revision>6</cp:revision>
  <cp:lastPrinted>2025-03-19T09:28:02Z</cp:lastPrinted>
  <dcterms:created xsi:type="dcterms:W3CDTF">2013-01-21T11:52:24Z</dcterms:created>
  <dcterms:modified xsi:type="dcterms:W3CDTF">2025-04-28T06:08:48Z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0x010100E991F1205158024B884CAE3B59C0A7F9</vt:lpwstr>
  </property>
</Properties>
</file>