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luty drugi 2025\doskonalenie zarządzanie i inżynieria produkcji\"/>
    </mc:Choice>
  </mc:AlternateContent>
  <xr:revisionPtr revIDLastSave="0" documentId="8_{FA526317-9F31-4153-AD1E-4844CDAA4E44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IZPiU semestr I-VII" sheetId="1" r:id="rId1"/>
    <sheet name="ZiIPS semestr I-VII" sheetId="3" r:id="rId2"/>
    <sheet name="moduły real. tylko dla IZPiU" sheetId="2" r:id="rId3"/>
    <sheet name="moduły real. tylko dla ZiIPS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3" i="1" l="1"/>
  <c r="I71" i="1"/>
  <c r="J27" i="4" l="1"/>
  <c r="I27" i="4"/>
  <c r="H27" i="4"/>
  <c r="G27" i="4"/>
  <c r="F27" i="4"/>
  <c r="E27" i="4"/>
  <c r="D27" i="4"/>
  <c r="C27" i="4"/>
  <c r="B27" i="4"/>
  <c r="J16" i="4"/>
  <c r="I16" i="4"/>
  <c r="H16" i="4"/>
  <c r="G16" i="4"/>
  <c r="F16" i="4"/>
  <c r="E16" i="4"/>
  <c r="D16" i="4"/>
  <c r="C16" i="4"/>
  <c r="B16" i="4"/>
  <c r="J7" i="4"/>
  <c r="I7" i="4"/>
  <c r="H7" i="4"/>
  <c r="G7" i="4"/>
  <c r="G28" i="4" s="1"/>
  <c r="F7" i="4"/>
  <c r="F28" i="4" s="1"/>
  <c r="E7" i="4"/>
  <c r="E28" i="4" s="1"/>
  <c r="D7" i="4"/>
  <c r="D28" i="4" s="1"/>
  <c r="C7" i="4"/>
  <c r="C28" i="4" s="1"/>
  <c r="B7" i="4"/>
  <c r="B28" i="4" s="1"/>
  <c r="H82" i="3"/>
  <c r="G82" i="3"/>
  <c r="F82" i="3"/>
  <c r="E82" i="3"/>
  <c r="C82" i="3"/>
  <c r="B82" i="3"/>
  <c r="J81" i="3"/>
  <c r="I81" i="3"/>
  <c r="J80" i="3"/>
  <c r="I80" i="3"/>
  <c r="D80" i="3"/>
  <c r="J79" i="3"/>
  <c r="I79" i="3"/>
  <c r="D79" i="3"/>
  <c r="J78" i="3"/>
  <c r="I78" i="3"/>
  <c r="D78" i="3"/>
  <c r="J77" i="3"/>
  <c r="I77" i="3"/>
  <c r="D77" i="3"/>
  <c r="J76" i="3"/>
  <c r="I76" i="3"/>
  <c r="D76" i="3"/>
  <c r="J75" i="3"/>
  <c r="I75" i="3"/>
  <c r="D75" i="3"/>
  <c r="J74" i="3"/>
  <c r="I74" i="3"/>
  <c r="D74" i="3"/>
  <c r="J73" i="3"/>
  <c r="I73" i="3"/>
  <c r="D73" i="3"/>
  <c r="J72" i="3"/>
  <c r="I72" i="3"/>
  <c r="D72" i="3"/>
  <c r="J71" i="3"/>
  <c r="I71" i="3"/>
  <c r="D71" i="3"/>
  <c r="H69" i="3"/>
  <c r="G69" i="3"/>
  <c r="F69" i="3"/>
  <c r="E69" i="3"/>
  <c r="C69" i="3"/>
  <c r="B69" i="3"/>
  <c r="J68" i="3"/>
  <c r="I68" i="3"/>
  <c r="D68" i="3"/>
  <c r="J67" i="3"/>
  <c r="I67" i="3"/>
  <c r="D67" i="3"/>
  <c r="J66" i="3"/>
  <c r="I66" i="3"/>
  <c r="D66" i="3"/>
  <c r="J65" i="3"/>
  <c r="I65" i="3"/>
  <c r="D65" i="3"/>
  <c r="J64" i="3"/>
  <c r="I64" i="3"/>
  <c r="D64" i="3"/>
  <c r="J63" i="3"/>
  <c r="I63" i="3"/>
  <c r="D63" i="3"/>
  <c r="J62" i="3"/>
  <c r="I62" i="3"/>
  <c r="D62" i="3"/>
  <c r="J61" i="3"/>
  <c r="I61" i="3"/>
  <c r="D61" i="3"/>
  <c r="J60" i="3"/>
  <c r="I60" i="3"/>
  <c r="D60" i="3"/>
  <c r="J59" i="3"/>
  <c r="I59" i="3"/>
  <c r="D59" i="3"/>
  <c r="H57" i="3"/>
  <c r="H83" i="3" s="1"/>
  <c r="G57" i="3"/>
  <c r="G83" i="3" s="1"/>
  <c r="F57" i="3"/>
  <c r="F83" i="3" s="1"/>
  <c r="E57" i="3"/>
  <c r="E83" i="3" s="1"/>
  <c r="C57" i="3"/>
  <c r="B57" i="3"/>
  <c r="J56" i="3"/>
  <c r="I56" i="3"/>
  <c r="D56" i="3"/>
  <c r="J55" i="3"/>
  <c r="I55" i="3"/>
  <c r="D55" i="3"/>
  <c r="J54" i="3"/>
  <c r="I54" i="3"/>
  <c r="D54" i="3"/>
  <c r="J53" i="3"/>
  <c r="I53" i="3"/>
  <c r="D53" i="3"/>
  <c r="J52" i="3"/>
  <c r="I52" i="3"/>
  <c r="D52" i="3"/>
  <c r="J51" i="3"/>
  <c r="I51" i="3"/>
  <c r="D51" i="3"/>
  <c r="J50" i="3"/>
  <c r="I50" i="3"/>
  <c r="D50" i="3"/>
  <c r="J49" i="3"/>
  <c r="J57" i="3" s="1"/>
  <c r="I49" i="3"/>
  <c r="D49" i="3"/>
  <c r="D57" i="3" s="1"/>
  <c r="H42" i="3"/>
  <c r="G42" i="3"/>
  <c r="F42" i="3"/>
  <c r="E42" i="3"/>
  <c r="C42" i="3"/>
  <c r="B42" i="3"/>
  <c r="J41" i="3"/>
  <c r="I41" i="3"/>
  <c r="D41" i="3"/>
  <c r="J40" i="3"/>
  <c r="I40" i="3"/>
  <c r="D40" i="3"/>
  <c r="J39" i="3"/>
  <c r="I39" i="3"/>
  <c r="D39" i="3"/>
  <c r="J38" i="3"/>
  <c r="I38" i="3"/>
  <c r="D38" i="3"/>
  <c r="J37" i="3"/>
  <c r="I37" i="3"/>
  <c r="D37" i="3"/>
  <c r="J36" i="3"/>
  <c r="I36" i="3"/>
  <c r="D36" i="3"/>
  <c r="J35" i="3"/>
  <c r="I35" i="3"/>
  <c r="D35" i="3"/>
  <c r="J34" i="3"/>
  <c r="I34" i="3"/>
  <c r="H32" i="3"/>
  <c r="G32" i="3"/>
  <c r="F32" i="3"/>
  <c r="E32" i="3"/>
  <c r="C32" i="3"/>
  <c r="B32" i="3"/>
  <c r="J31" i="3"/>
  <c r="I31" i="3"/>
  <c r="D31" i="3"/>
  <c r="J30" i="3"/>
  <c r="I30" i="3"/>
  <c r="J29" i="3"/>
  <c r="I29" i="3"/>
  <c r="D29" i="3"/>
  <c r="J28" i="3"/>
  <c r="I28" i="3"/>
  <c r="D28" i="3"/>
  <c r="J27" i="3"/>
  <c r="I27" i="3"/>
  <c r="D27" i="3"/>
  <c r="J26" i="3"/>
  <c r="I26" i="3"/>
  <c r="D26" i="3"/>
  <c r="J25" i="3"/>
  <c r="I25" i="3"/>
  <c r="D25" i="3"/>
  <c r="J24" i="3"/>
  <c r="I24" i="3"/>
  <c r="D24" i="3"/>
  <c r="D32" i="3" s="1"/>
  <c r="H22" i="3"/>
  <c r="G22" i="3"/>
  <c r="F22" i="3"/>
  <c r="E22" i="3"/>
  <c r="C22" i="3"/>
  <c r="B22" i="3"/>
  <c r="J21" i="3"/>
  <c r="I21" i="3"/>
  <c r="D21" i="3"/>
  <c r="J20" i="3"/>
  <c r="I20" i="3"/>
  <c r="D20" i="3"/>
  <c r="J19" i="3"/>
  <c r="I19" i="3"/>
  <c r="D19" i="3"/>
  <c r="J18" i="3"/>
  <c r="I18" i="3"/>
  <c r="D18" i="3"/>
  <c r="J17" i="3"/>
  <c r="I17" i="3"/>
  <c r="D17" i="3"/>
  <c r="J16" i="3"/>
  <c r="I16" i="3"/>
  <c r="D16" i="3"/>
  <c r="D22" i="3" s="1"/>
  <c r="J15" i="3"/>
  <c r="I15" i="3"/>
  <c r="D15" i="3"/>
  <c r="H13" i="3"/>
  <c r="G13" i="3"/>
  <c r="F13" i="3"/>
  <c r="E13" i="3"/>
  <c r="C13" i="3"/>
  <c r="B13" i="3"/>
  <c r="J12" i="3"/>
  <c r="I12" i="3"/>
  <c r="D12" i="3"/>
  <c r="J11" i="3"/>
  <c r="I11" i="3"/>
  <c r="D11" i="3"/>
  <c r="J10" i="3"/>
  <c r="I10" i="3"/>
  <c r="D10" i="3"/>
  <c r="J9" i="3"/>
  <c r="I9" i="3"/>
  <c r="D9" i="3"/>
  <c r="J8" i="3"/>
  <c r="I8" i="3"/>
  <c r="D8" i="3"/>
  <c r="J7" i="3"/>
  <c r="I7" i="3"/>
  <c r="D7" i="3"/>
  <c r="J6" i="3"/>
  <c r="I6" i="3"/>
  <c r="D6" i="3"/>
  <c r="J5" i="3"/>
  <c r="I5" i="3"/>
  <c r="D28" i="2"/>
  <c r="E8" i="2"/>
  <c r="F8" i="2"/>
  <c r="G8" i="2"/>
  <c r="H8" i="2"/>
  <c r="I8" i="2"/>
  <c r="J8" i="2"/>
  <c r="D8" i="2"/>
  <c r="C8" i="2"/>
  <c r="B8" i="2"/>
  <c r="C82" i="1"/>
  <c r="B82" i="1"/>
  <c r="B69" i="1"/>
  <c r="F82" i="1"/>
  <c r="G82" i="1"/>
  <c r="H82" i="1"/>
  <c r="E82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E42" i="1"/>
  <c r="F42" i="1"/>
  <c r="G42" i="1"/>
  <c r="H42" i="1"/>
  <c r="C42" i="1"/>
  <c r="B42" i="1"/>
  <c r="B32" i="1"/>
  <c r="C32" i="1"/>
  <c r="I30" i="1"/>
  <c r="J30" i="1"/>
  <c r="I31" i="1"/>
  <c r="J31" i="1"/>
  <c r="B57" i="1"/>
  <c r="B22" i="1"/>
  <c r="B13" i="1"/>
  <c r="C57" i="1"/>
  <c r="G84" i="3" l="1"/>
  <c r="C43" i="3"/>
  <c r="I57" i="3"/>
  <c r="C83" i="3"/>
  <c r="B43" i="3"/>
  <c r="I13" i="3"/>
  <c r="D82" i="3"/>
  <c r="D83" i="3" s="1"/>
  <c r="J42" i="3"/>
  <c r="H43" i="3"/>
  <c r="I32" i="3"/>
  <c r="E84" i="3"/>
  <c r="F43" i="3"/>
  <c r="F44" i="3" s="1"/>
  <c r="I82" i="3"/>
  <c r="D42" i="3"/>
  <c r="D13" i="3"/>
  <c r="J32" i="3"/>
  <c r="I42" i="3"/>
  <c r="I69" i="3"/>
  <c r="J69" i="3"/>
  <c r="J82" i="3"/>
  <c r="H84" i="3"/>
  <c r="I22" i="3"/>
  <c r="J13" i="3"/>
  <c r="J22" i="3"/>
  <c r="G43" i="3"/>
  <c r="D69" i="3"/>
  <c r="B83" i="3"/>
  <c r="B83" i="1"/>
  <c r="D43" i="3"/>
  <c r="E43" i="3"/>
  <c r="B84" i="3"/>
  <c r="C84" i="3"/>
  <c r="F84" i="3"/>
  <c r="B84" i="1"/>
  <c r="B43" i="1"/>
  <c r="C69" i="1"/>
  <c r="C13" i="1"/>
  <c r="D84" i="3" l="1"/>
  <c r="H85" i="3"/>
  <c r="H44" i="3"/>
  <c r="G44" i="3"/>
  <c r="F85" i="3"/>
  <c r="E44" i="3"/>
  <c r="E85" i="3"/>
  <c r="G85" i="3"/>
  <c r="C83" i="1"/>
  <c r="E27" i="2"/>
  <c r="F27" i="2"/>
  <c r="G27" i="2"/>
  <c r="H27" i="2"/>
  <c r="I27" i="2"/>
  <c r="J27" i="2"/>
  <c r="D27" i="2"/>
  <c r="C27" i="2"/>
  <c r="B27" i="2"/>
  <c r="E16" i="2"/>
  <c r="F16" i="2"/>
  <c r="G16" i="2"/>
  <c r="H16" i="2"/>
  <c r="I16" i="2"/>
  <c r="J16" i="2"/>
  <c r="D16" i="2"/>
  <c r="C16" i="2"/>
  <c r="B16" i="2"/>
  <c r="B28" i="2" l="1"/>
  <c r="G28" i="2"/>
  <c r="F28" i="2"/>
  <c r="E28" i="2"/>
  <c r="C28" i="2"/>
  <c r="J8" i="1"/>
  <c r="I5" i="1"/>
  <c r="I8" i="1"/>
  <c r="D59" i="1"/>
  <c r="D52" i="1"/>
  <c r="D53" i="1"/>
  <c r="D54" i="1"/>
  <c r="D55" i="1"/>
  <c r="D56" i="1"/>
  <c r="E57" i="1"/>
  <c r="F57" i="1"/>
  <c r="G57" i="1"/>
  <c r="H57" i="1"/>
  <c r="I59" i="1"/>
  <c r="J59" i="1"/>
  <c r="D60" i="1"/>
  <c r="I60" i="1"/>
  <c r="J60" i="1"/>
  <c r="D61" i="1"/>
  <c r="I61" i="1"/>
  <c r="J61" i="1"/>
  <c r="D74" i="1"/>
  <c r="I74" i="1"/>
  <c r="J74" i="1"/>
  <c r="D62" i="1"/>
  <c r="I62" i="1"/>
  <c r="J62" i="1"/>
  <c r="D63" i="1"/>
  <c r="I63" i="1"/>
  <c r="J63" i="1"/>
  <c r="D64" i="1"/>
  <c r="I64" i="1"/>
  <c r="J64" i="1"/>
  <c r="D65" i="1"/>
  <c r="I65" i="1"/>
  <c r="J65" i="1"/>
  <c r="D66" i="1"/>
  <c r="I66" i="1"/>
  <c r="J66" i="1"/>
  <c r="D67" i="1"/>
  <c r="I67" i="1"/>
  <c r="J67" i="1"/>
  <c r="I68" i="1"/>
  <c r="J68" i="1"/>
  <c r="J71" i="1"/>
  <c r="I72" i="1"/>
  <c r="J72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41" i="1"/>
  <c r="J41" i="1"/>
  <c r="I35" i="1"/>
  <c r="J35" i="1"/>
  <c r="I36" i="1"/>
  <c r="J36" i="1"/>
  <c r="I37" i="1"/>
  <c r="J37" i="1"/>
  <c r="I38" i="1"/>
  <c r="J38" i="1"/>
  <c r="I39" i="1"/>
  <c r="J39" i="1"/>
  <c r="I40" i="1"/>
  <c r="J40" i="1"/>
  <c r="I25" i="1"/>
  <c r="J25" i="1"/>
  <c r="I26" i="1"/>
  <c r="J26" i="1"/>
  <c r="I27" i="1"/>
  <c r="J27" i="1"/>
  <c r="I28" i="1"/>
  <c r="J28" i="1"/>
  <c r="I29" i="1"/>
  <c r="J29" i="1"/>
  <c r="I16" i="1"/>
  <c r="J16" i="1"/>
  <c r="I17" i="1"/>
  <c r="J17" i="1"/>
  <c r="I18" i="1"/>
  <c r="J18" i="1"/>
  <c r="I19" i="1"/>
  <c r="J19" i="1"/>
  <c r="I20" i="1"/>
  <c r="J20" i="1"/>
  <c r="I21" i="1"/>
  <c r="J21" i="1"/>
  <c r="D75" i="1" l="1"/>
  <c r="D38" i="1"/>
  <c r="D16" i="1" l="1"/>
  <c r="D26" i="1"/>
  <c r="D8" i="1"/>
  <c r="D19" i="1"/>
  <c r="D36" i="1"/>
  <c r="D40" i="1"/>
  <c r="D21" i="1"/>
  <c r="D11" i="1"/>
  <c r="D12" i="1"/>
  <c r="D6" i="1"/>
  <c r="D7" i="1"/>
  <c r="D17" i="1"/>
  <c r="D9" i="1"/>
  <c r="D15" i="1"/>
  <c r="D24" i="1"/>
  <c r="I73" i="1"/>
  <c r="I6" i="1"/>
  <c r="J6" i="1"/>
  <c r="I7" i="1"/>
  <c r="J7" i="1"/>
  <c r="I9" i="1"/>
  <c r="J9" i="1"/>
  <c r="I10" i="1"/>
  <c r="J10" i="1"/>
  <c r="I11" i="1"/>
  <c r="J11" i="1"/>
  <c r="I12" i="1"/>
  <c r="J12" i="1"/>
  <c r="E69" i="1"/>
  <c r="F69" i="1"/>
  <c r="G69" i="1"/>
  <c r="H69" i="1"/>
  <c r="E32" i="1"/>
  <c r="F32" i="1"/>
  <c r="G32" i="1"/>
  <c r="H32" i="1"/>
  <c r="E22" i="1"/>
  <c r="F22" i="1"/>
  <c r="G22" i="1"/>
  <c r="H22" i="1"/>
  <c r="C22" i="1"/>
  <c r="C43" i="1" s="1"/>
  <c r="E13" i="1"/>
  <c r="F13" i="1"/>
  <c r="G13" i="1"/>
  <c r="H13" i="1"/>
  <c r="C84" i="1" l="1"/>
  <c r="H43" i="1"/>
  <c r="H83" i="1"/>
  <c r="H84" i="1"/>
  <c r="G83" i="1"/>
  <c r="F83" i="1"/>
  <c r="E83" i="1"/>
  <c r="F84" i="1"/>
  <c r="F43" i="1"/>
  <c r="E84" i="1"/>
  <c r="E43" i="1"/>
  <c r="G84" i="1"/>
  <c r="G43" i="1"/>
  <c r="D80" i="1"/>
  <c r="D31" i="1"/>
  <c r="D76" i="1"/>
  <c r="D79" i="1"/>
  <c r="D78" i="1"/>
  <c r="D77" i="1"/>
  <c r="D51" i="1"/>
  <c r="D72" i="1"/>
  <c r="D73" i="1"/>
  <c r="D39" i="1"/>
  <c r="J69" i="1"/>
  <c r="J82" i="1" s="1"/>
  <c r="I69" i="1"/>
  <c r="I82" i="1" s="1"/>
  <c r="D71" i="1"/>
  <c r="D41" i="1"/>
  <c r="D50" i="1"/>
  <c r="D29" i="1"/>
  <c r="J49" i="1"/>
  <c r="J57" i="1" s="1"/>
  <c r="I49" i="1"/>
  <c r="I57" i="1" s="1"/>
  <c r="D49" i="1"/>
  <c r="D28" i="1"/>
  <c r="D37" i="1"/>
  <c r="D20" i="1"/>
  <c r="D35" i="1"/>
  <c r="J34" i="1"/>
  <c r="J42" i="1" s="1"/>
  <c r="I34" i="1"/>
  <c r="I42" i="1" s="1"/>
  <c r="D27" i="1"/>
  <c r="D18" i="1"/>
  <c r="D25" i="1"/>
  <c r="J24" i="1"/>
  <c r="I24" i="1"/>
  <c r="I32" i="1" s="1"/>
  <c r="J15" i="1"/>
  <c r="J22" i="1" s="1"/>
  <c r="I15" i="1"/>
  <c r="I22" i="1" s="1"/>
  <c r="D10" i="1"/>
  <c r="J5" i="1"/>
  <c r="J13" i="1" s="1"/>
  <c r="I13" i="1"/>
  <c r="D82" i="1" l="1"/>
  <c r="D22" i="1"/>
  <c r="D32" i="1"/>
  <c r="D42" i="1"/>
  <c r="D57" i="1"/>
  <c r="D69" i="1"/>
  <c r="D13" i="1"/>
  <c r="J32" i="1"/>
  <c r="D43" i="1" l="1"/>
  <c r="D84" i="1"/>
  <c r="H85" i="1" s="1"/>
  <c r="D83" i="1" l="1"/>
  <c r="E85" i="1"/>
  <c r="G44" i="1"/>
  <c r="E44" i="1"/>
  <c r="H44" i="1"/>
  <c r="F44" i="1"/>
  <c r="F85" i="1"/>
  <c r="G85" i="1"/>
</calcChain>
</file>

<file path=xl/sharedStrings.xml><?xml version="1.0" encoding="utf-8"?>
<sst xmlns="http://schemas.openxmlformats.org/spreadsheetml/2006/main" count="462" uniqueCount="115">
  <si>
    <t>WYDZIAŁ INŻYNIERII PRODUKCJI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</si>
  <si>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</si>
  <si>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</si>
  <si>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</si>
  <si>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</si>
  <si>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</si>
  <si>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</si>
  <si>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</si>
  <si>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</si>
  <si>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na zjazd</t>
  </si>
  <si>
    <t>Ćwiczeń na zjazd</t>
  </si>
  <si>
    <t xml:space="preserve">SEMESTR I </t>
  </si>
  <si>
    <t>Liczba zjazdów</t>
  </si>
  <si>
    <t>Język obcy 1</t>
  </si>
  <si>
    <t>z</t>
  </si>
  <si>
    <t>Chemia</t>
  </si>
  <si>
    <t>Fizyka</t>
  </si>
  <si>
    <t>e</t>
  </si>
  <si>
    <t>Nauka o materiałach</t>
  </si>
  <si>
    <t>Makroekonomia</t>
  </si>
  <si>
    <t>Prawo gospodarcze</t>
  </si>
  <si>
    <t>Komunikacja społeczna*</t>
  </si>
  <si>
    <t xml:space="preserve">Σ   </t>
  </si>
  <si>
    <t>SEMESTR II</t>
  </si>
  <si>
    <t>Język obcy 2</t>
  </si>
  <si>
    <t>Matematyka</t>
  </si>
  <si>
    <t>Marketing</t>
  </si>
  <si>
    <t>Zarządzanie</t>
  </si>
  <si>
    <t>Projektowanie inżynierskie i grafika inżynierska 1</t>
  </si>
  <si>
    <t>Badania operacyjne</t>
  </si>
  <si>
    <t>SEMESTR III</t>
  </si>
  <si>
    <t>Język obcy 3</t>
  </si>
  <si>
    <t>Statystyka matematyczna</t>
  </si>
  <si>
    <t>Mikroekonomia</t>
  </si>
  <si>
    <t>Projektowanie inżynierskie i grafika inżynierska 2</t>
  </si>
  <si>
    <t>Informatyka i komputerowe wspomaganie prac inżynierskich</t>
  </si>
  <si>
    <t>SEMESTR IV</t>
  </si>
  <si>
    <t>Język obcy 4</t>
  </si>
  <si>
    <t>Statystyczne sterowanie procesem</t>
  </si>
  <si>
    <t>Sztuka negocjacji*</t>
  </si>
  <si>
    <t>Metrologia</t>
  </si>
  <si>
    <t>Automatyzacja i robotyzacja procesów produkcyjnych</t>
  </si>
  <si>
    <t>Logistyka w przedsiębiorstwie</t>
  </si>
  <si>
    <t>Procesy produkcyjne 1</t>
  </si>
  <si>
    <t>Ogółem w semestrach 1-4</t>
  </si>
  <si>
    <t>Udział procentowy [%]</t>
  </si>
  <si>
    <t>SEMESTR V</t>
  </si>
  <si>
    <t>Finanse i rachunkowość</t>
  </si>
  <si>
    <t>Zarządzanie jakością i bezpieczeństwem</t>
  </si>
  <si>
    <t>Termodynamiczne procesy cieplne</t>
  </si>
  <si>
    <t>Organizacja usług</t>
  </si>
  <si>
    <t>Procesy produkcyjne 2</t>
  </si>
  <si>
    <t>SEMESTR VI</t>
  </si>
  <si>
    <t>Rachunek kosztów dla inżynierów</t>
  </si>
  <si>
    <t>Zarządzanie produkcją i usługami</t>
  </si>
  <si>
    <t>Towaroznawstwo środków do produkcji</t>
  </si>
  <si>
    <t>Teoria i konstrukcja maszyn</t>
  </si>
  <si>
    <t>Zarządzanie zasobami ludzkimi</t>
  </si>
  <si>
    <t>Systemy informacji przestrzennej</t>
  </si>
  <si>
    <t>Pakiety oprogramowania użytkowego</t>
  </si>
  <si>
    <t>Praktyka zawodowa - 4 tygodnie</t>
  </si>
  <si>
    <t>SEMESTR VII</t>
  </si>
  <si>
    <t>Systemy sterowania w napędach hydrostatycznych</t>
  </si>
  <si>
    <t>Energia odnawialna</t>
  </si>
  <si>
    <t>Organizacja prac i usług komunalnych</t>
  </si>
  <si>
    <t>Eksploatacja maszyn</t>
  </si>
  <si>
    <t>Zarządzanie dostawami i gospodarką magazynową</t>
  </si>
  <si>
    <t>Ekotechniczne podstawy produkcji</t>
  </si>
  <si>
    <t>Seminarium dyplomowe 1**</t>
  </si>
  <si>
    <t>Gospodarka energetyczna</t>
  </si>
  <si>
    <t>Transport</t>
  </si>
  <si>
    <t>Ergonomia i bezpieczeństwo pracy oraz ochrona własności intelektualnej</t>
  </si>
  <si>
    <t>Rynek pracy*</t>
  </si>
  <si>
    <t>Seminarium dyplomowe 2</t>
  </si>
  <si>
    <t>Projekt inżynierski i egzamin dyplomowy</t>
  </si>
  <si>
    <t>Udział procentowy w całości godzin</t>
  </si>
  <si>
    <t>*Przedmioty humanistyczne i społeczne</t>
  </si>
  <si>
    <t>** 2 godziny metodyki wyszukiwania informacji naukowych</t>
  </si>
  <si>
    <t>***Należy wybrać jeden przedmiot</t>
  </si>
  <si>
    <t>Wykaz przedmiotów realizowanych jedynie podczas wyboru specjalności inżynieria zarządzania produkcją i usługami</t>
  </si>
  <si>
    <t>Technologie informacyjne</t>
  </si>
  <si>
    <t>Podstawy elektrotechniki</t>
  </si>
  <si>
    <t>A:Zakładanie działalności gospodarczej i biznesplan, B:Ekonomika i organizacja produkcji rolniczej, C:Farm management, D:Management in sustainable agriculture ***</t>
  </si>
  <si>
    <t>A: Zarządzanie energią, B: Prawo w energetyce ***</t>
  </si>
  <si>
    <t>Ogółem w semestrach 5-7</t>
  </si>
  <si>
    <t>Zarządzanie środowiskowe i ekologia</t>
  </si>
  <si>
    <t>A: Systemy doradztwa, B:  Metody ilościowe i jakościowe w zarządzaniu ***</t>
  </si>
  <si>
    <t>A: Systemy gospodarki paliwowo-smarowej,             B: Ocena jakości paliw i środków smarnych ***</t>
  </si>
  <si>
    <t>Ogółem w semestrach 1-7</t>
  </si>
  <si>
    <t>A: Właściwości surowców roślinnych, B: Ocena jakości surowców roślinnych ***</t>
  </si>
  <si>
    <t>A: Systemy gospodarki paliwowo-smarowej,         B: Ocena jakości paliw i środków smarnych ***</t>
  </si>
  <si>
    <t>A: Budownictwo i prawo budowlane,                      B: Zarządzanie procesami w budownictwie ***</t>
  </si>
  <si>
    <t>A: Budownictwo i prawo budowlane, B: Zarządzanie procesami w budownictwie ***</t>
  </si>
  <si>
    <t>Podstawy konstrukcji maszyn</t>
  </si>
  <si>
    <t>A: Fizyczne właściwości surowców i żywności, B: Ocena jakości surowców spożywczych ***</t>
  </si>
  <si>
    <t>Maszyny przemysłu spożywczego</t>
  </si>
  <si>
    <t>Inżynieria cieplna</t>
  </si>
  <si>
    <t>Inżynieryjne aspekty przetwórstwa żywności</t>
  </si>
  <si>
    <t>A: Systemy opakowań, B: Inżynieria opakowań, C: Biodegradable packaging, D: Packaging sytems</t>
  </si>
  <si>
    <t>Ogólna technologia żywności</t>
  </si>
  <si>
    <t>Projektowanie inwestycji rolno-spożywczej</t>
  </si>
  <si>
    <t>A: Przetwarzanie surowców pochodzenia zwierzęcego, B: Innowacyjność w przetwórstwie surowców zwierzęcych ***</t>
  </si>
  <si>
    <t>Inżynieria przetwórstwa zbóż</t>
  </si>
  <si>
    <t>Eksploatacja maszyn spożywczych</t>
  </si>
  <si>
    <t>Procesy technologiczne w przetwórstwie owoców i warzyw</t>
  </si>
  <si>
    <t>Inżynieria piekarnictwa</t>
  </si>
  <si>
    <t>Towaroznawstwo</t>
  </si>
  <si>
    <t>A: Inżynieria produkcji pasz, B: Innowacyjność w zakładach paszowych ***</t>
  </si>
  <si>
    <t>A:Gospodarka surowcami ubocznymi w przemyśle spożywczym, B: Bioodpady w przemyśle spożywczym***</t>
  </si>
  <si>
    <t>Chłodnictwo i urządzenia chłodnicze</t>
  </si>
  <si>
    <t>A: Pozyskiwanie  środków z funduszy europejskich,                        B: Inwestowanie giełdowe ***</t>
  </si>
  <si>
    <t>Zarządzanie procesami suszarniczymi</t>
  </si>
  <si>
    <t>Wykaz przedmiotów realizowanych jedynie podczas wyboru specjalności zarządzanie i inżynieria przetwórstwa spożywczego</t>
  </si>
  <si>
    <t>Kierunek Zarządzanie i Inżynieria Produkcji, specjalność inżynieria zarządzania produkcją i usługami. Studia niestacjonarne pierwszego stopnia. Plan studiów zatwierdzony Uchwałą nr  37/2024-2025 Senatu Uniwersytetu Przyrodniczego w Lublinie z dnia 28 lutego 2025 r., obowiązuje od naboru 2025/2026  zał. 4b</t>
  </si>
  <si>
    <t>Kierunek Zarządzanie i Inżynieria Produkcji, specjalność zarządzanie i inżynieria przetwórstwa spożywczego. Studia niestacjonarne pierwszego stopnia. Plan studiów zatwierdzony Uchwałą nr 37/2024-2025 Senatu Uniwersytetu Przyrodniczego w Lublinie z dnia 28 lutego 2025 r., obowiązuje od naboru 2025/2026     zał.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</si>
</sst>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"/>
  </numFmts>
  <fonts count="3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Times New Roman"/>
      <family val="1"/>
      <charset val="1"/>
    </font>
    <font>
      <b/>
      <sz val="9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FF"/>
      <name val="Arial Narrow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230">
    <xf numFmtId="0" fontId="0" fillId="0" borderId="0" xfId="0"/>
    <xf numFmtId="0" fontId="4" fillId="0" borderId="0" xfId="1" applyFont="1" applyAlignment="1">
      <alignment horizontal="left"/>
    </xf>
    <xf numFmtId="1" fontId="5" fillId="0" borderId="0" xfId="1" applyNumberFormat="1" applyFont="1"/>
    <xf numFmtId="0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0" fillId="0" borderId="0" xfId="1" applyFont="1"/>
    <xf numFmtId="165" fontId="4" fillId="0" borderId="0" xfId="1" applyNumberFormat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" fontId="7" fillId="2" borderId="3" xfId="1" applyNumberFormat="1" applyFont="1" applyFill="1" applyBorder="1" applyAlignment="1">
      <alignment horizontal="center" vertical="center" wrapText="1"/>
    </xf>
    <xf numFmtId="164" fontId="7" fillId="2" borderId="3" xfId="4" applyFont="1" applyFill="1" applyBorder="1" applyAlignment="1" applyProtection="1">
      <alignment horizontal="center" vertical="center" textRotation="90" wrapText="1"/>
    </xf>
    <xf numFmtId="164" fontId="7" fillId="2" borderId="3" xfId="4" applyFont="1" applyFill="1" applyBorder="1" applyAlignment="1" applyProtection="1">
      <alignment horizontal="center" vertical="center" textRotation="90"/>
    </xf>
    <xf numFmtId="49" fontId="7" fillId="2" borderId="3" xfId="4" applyNumberFormat="1" applyFont="1" applyFill="1" applyBorder="1" applyAlignment="1" applyProtection="1">
      <alignment horizontal="center" vertical="center" textRotation="90" wrapText="1"/>
    </xf>
    <xf numFmtId="165" fontId="7" fillId="2" borderId="3" xfId="4" applyNumberFormat="1" applyFont="1" applyFill="1" applyBorder="1" applyAlignment="1" applyProtection="1">
      <alignment horizontal="center" vertical="center" textRotation="90"/>
    </xf>
    <xf numFmtId="0" fontId="7" fillId="0" borderId="0" xfId="1" applyFont="1"/>
    <xf numFmtId="0" fontId="8" fillId="0" borderId="8" xfId="1" applyFont="1" applyBorder="1" applyAlignment="1">
      <alignment horizontal="left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10" fillId="0" borderId="3" xfId="1" applyNumberFormat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0" fontId="7" fillId="0" borderId="0" xfId="1" applyFont="1"/>
    <xf numFmtId="1" fontId="9" fillId="0" borderId="7" xfId="0" applyNumberFormat="1" applyFont="1" applyBorder="1" applyAlignment="1">
      <alignment horizontal="center" vertical="center"/>
    </xf>
    <xf numFmtId="1" fontId="10" fillId="0" borderId="8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2" fillId="0" borderId="0" xfId="1" applyFont="1"/>
    <xf numFmtId="165" fontId="10" fillId="0" borderId="8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1" fontId="8" fillId="2" borderId="7" xfId="1" applyNumberFormat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1" fontId="13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center"/>
    </xf>
    <xf numFmtId="1" fontId="13" fillId="2" borderId="3" xfId="1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4" fillId="0" borderId="0" xfId="1" applyFont="1"/>
    <xf numFmtId="0" fontId="9" fillId="0" borderId="8" xfId="3" applyFont="1" applyBorder="1" applyAlignment="1">
      <alignment horizontal="center"/>
    </xf>
    <xf numFmtId="0" fontId="13" fillId="2" borderId="8" xfId="1" applyFont="1" applyFill="1" applyBorder="1" applyAlignment="1">
      <alignment horizontal="right" vertical="center"/>
    </xf>
    <xf numFmtId="1" fontId="8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vertical="center"/>
    </xf>
    <xf numFmtId="165" fontId="15" fillId="0" borderId="0" xfId="1" applyNumberFormat="1" applyFont="1" applyBorder="1" applyAlignment="1">
      <alignment horizontal="center" vertical="center"/>
    </xf>
    <xf numFmtId="165" fontId="15" fillId="0" borderId="10" xfId="1" applyNumberFormat="1" applyFont="1" applyBorder="1" applyAlignment="1">
      <alignment horizontal="center" vertical="center"/>
    </xf>
    <xf numFmtId="165" fontId="19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0" fillId="0" borderId="0" xfId="1" applyFont="1" applyBorder="1" applyAlignment="1"/>
    <xf numFmtId="1" fontId="21" fillId="0" borderId="0" xfId="1" applyNumberFormat="1" applyFont="1"/>
    <xf numFmtId="1" fontId="22" fillId="0" borderId="0" xfId="1" applyNumberFormat="1" applyFont="1" applyBorder="1" applyAlignment="1">
      <alignment horizontal="center"/>
    </xf>
    <xf numFmtId="1" fontId="23" fillId="0" borderId="0" xfId="1" applyNumberFormat="1" applyFont="1" applyBorder="1" applyAlignment="1">
      <alignment horizontal="center"/>
    </xf>
    <xf numFmtId="1" fontId="24" fillId="0" borderId="0" xfId="1" applyNumberFormat="1" applyFont="1" applyBorder="1" applyAlignment="1">
      <alignment horizontal="center"/>
    </xf>
    <xf numFmtId="9" fontId="25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 wrapText="1"/>
    </xf>
    <xf numFmtId="164" fontId="7" fillId="2" borderId="2" xfId="4" applyFont="1" applyFill="1" applyBorder="1" applyAlignment="1" applyProtection="1">
      <alignment horizontal="center" vertical="center" textRotation="90" wrapText="1"/>
    </xf>
    <xf numFmtId="164" fontId="7" fillId="2" borderId="2" xfId="4" applyFont="1" applyFill="1" applyBorder="1" applyAlignment="1" applyProtection="1">
      <alignment horizontal="center" vertical="center" textRotation="90"/>
    </xf>
    <xf numFmtId="49" fontId="7" fillId="2" borderId="2" xfId="4" applyNumberFormat="1" applyFont="1" applyFill="1" applyBorder="1" applyAlignment="1" applyProtection="1">
      <alignment horizontal="center" vertical="center" textRotation="90" wrapText="1"/>
    </xf>
    <xf numFmtId="165" fontId="7" fillId="2" borderId="8" xfId="4" applyNumberFormat="1" applyFont="1" applyFill="1" applyBorder="1" applyAlignment="1" applyProtection="1">
      <alignment horizontal="center" vertical="center" textRotation="90"/>
    </xf>
    <xf numFmtId="0" fontId="8" fillId="0" borderId="8" xfId="1" applyFont="1" applyBorder="1" applyAlignment="1">
      <alignment vertical="center"/>
    </xf>
    <xf numFmtId="0" fontId="0" fillId="0" borderId="0" xfId="1" applyFont="1"/>
    <xf numFmtId="0" fontId="9" fillId="0" borderId="8" xfId="0" applyFont="1" applyBorder="1"/>
    <xf numFmtId="0" fontId="20" fillId="0" borderId="0" xfId="1" applyFont="1"/>
    <xf numFmtId="0" fontId="9" fillId="0" borderId="8" xfId="0" applyFont="1" applyBorder="1"/>
    <xf numFmtId="0" fontId="13" fillId="2" borderId="3" xfId="1" applyFont="1" applyFill="1" applyBorder="1" applyAlignment="1">
      <alignment horizontal="right" vertical="center"/>
    </xf>
    <xf numFmtId="0" fontId="13" fillId="0" borderId="11" xfId="1" applyFont="1" applyBorder="1" applyAlignment="1">
      <alignment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12" xfId="1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9" fillId="0" borderId="8" xfId="3" applyFont="1" applyBorder="1" applyAlignment="1">
      <alignment horizontal="center" wrapText="1"/>
    </xf>
    <xf numFmtId="0" fontId="9" fillId="0" borderId="0" xfId="1" applyFont="1"/>
    <xf numFmtId="0" fontId="9" fillId="0" borderId="8" xfId="0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center"/>
    </xf>
    <xf numFmtId="0" fontId="13" fillId="2" borderId="8" xfId="1" applyFont="1" applyFill="1" applyBorder="1" applyAlignment="1">
      <alignment horizontal="left" vertical="center"/>
    </xf>
    <xf numFmtId="165" fontId="1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0" fontId="8" fillId="2" borderId="8" xfId="1" applyFont="1" applyFill="1" applyBorder="1" applyAlignment="1">
      <alignment vertical="center"/>
    </xf>
    <xf numFmtId="1" fontId="8" fillId="2" borderId="2" xfId="1" applyNumberFormat="1" applyFont="1" applyFill="1" applyBorder="1" applyAlignment="1">
      <alignment horizontal="center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 wrapText="1"/>
    </xf>
    <xf numFmtId="0" fontId="4" fillId="0" borderId="0" xfId="1" applyFont="1" applyBorder="1" applyAlignment="1">
      <alignment horizont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10" fillId="0" borderId="8" xfId="1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7" xfId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1" fontId="14" fillId="0" borderId="11" xfId="1" applyNumberFormat="1" applyFont="1" applyBorder="1" applyAlignment="1">
      <alignment vertical="center"/>
    </xf>
    <xf numFmtId="1" fontId="18" fillId="0" borderId="10" xfId="1" applyNumberFormat="1" applyFont="1" applyBorder="1" applyAlignment="1">
      <alignment horizontal="center" vertical="center"/>
    </xf>
    <xf numFmtId="1" fontId="18" fillId="0" borderId="12" xfId="1" applyNumberFormat="1" applyFont="1" applyBorder="1" applyAlignment="1">
      <alignment horizontal="center" vertical="center"/>
    </xf>
    <xf numFmtId="1" fontId="13" fillId="0" borderId="11" xfId="1" applyNumberFormat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17" fillId="0" borderId="10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horizontal="left" wrapText="1"/>
    </xf>
    <xf numFmtId="1" fontId="9" fillId="0" borderId="6" xfId="0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1" fontId="10" fillId="0" borderId="8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/>
    </xf>
    <xf numFmtId="165" fontId="10" fillId="0" borderId="3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165" fontId="10" fillId="0" borderId="8" xfId="1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/>
    </xf>
    <xf numFmtId="0" fontId="9" fillId="0" borderId="9" xfId="3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9" fillId="0" borderId="8" xfId="1" applyFont="1" applyFill="1" applyBorder="1" applyAlignment="1">
      <alignment horizontal="center" vertical="center"/>
    </xf>
    <xf numFmtId="0" fontId="12" fillId="0" borderId="0" xfId="1" applyFont="1" applyFill="1"/>
    <xf numFmtId="0" fontId="9" fillId="0" borderId="3" xfId="0" applyFont="1" applyFill="1" applyBorder="1"/>
    <xf numFmtId="1" fontId="10" fillId="0" borderId="3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1" fontId="10" fillId="0" borderId="2" xfId="1" applyNumberFormat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 vertical="center"/>
    </xf>
    <xf numFmtId="0" fontId="9" fillId="0" borderId="8" xfId="0" applyFont="1" applyFill="1" applyBorder="1"/>
    <xf numFmtId="1" fontId="9" fillId="0" borderId="8" xfId="0" applyNumberFormat="1" applyFont="1" applyFill="1" applyBorder="1" applyAlignment="1">
      <alignment horizontal="center"/>
    </xf>
    <xf numFmtId="1" fontId="10" fillId="0" borderId="9" xfId="1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wrapText="1"/>
    </xf>
    <xf numFmtId="0" fontId="9" fillId="0" borderId="8" xfId="3" applyFont="1" applyFill="1" applyBorder="1" applyAlignment="1">
      <alignment horizontal="center" vertical="center" wrapText="1"/>
    </xf>
    <xf numFmtId="0" fontId="27" fillId="0" borderId="8" xfId="0" applyFont="1" applyFill="1" applyBorder="1"/>
    <xf numFmtId="0" fontId="9" fillId="0" borderId="8" xfId="3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3" xfId="3" applyFont="1" applyFill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center" vertical="center"/>
    </xf>
    <xf numFmtId="1" fontId="8" fillId="0" borderId="8" xfId="1" applyNumberFormat="1" applyFont="1" applyFill="1" applyBorder="1" applyAlignment="1">
      <alignment horizontal="center" vertical="center"/>
    </xf>
    <xf numFmtId="1" fontId="8" fillId="0" borderId="7" xfId="1" applyNumberFormat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>
      <alignment horizontal="left" vertical="center"/>
    </xf>
    <xf numFmtId="165" fontId="8" fillId="3" borderId="8" xfId="1" applyNumberFormat="1" applyFont="1" applyFill="1" applyBorder="1" applyAlignment="1">
      <alignment horizontal="center" vertical="center"/>
    </xf>
    <xf numFmtId="1" fontId="16" fillId="3" borderId="9" xfId="1" applyNumberFormat="1" applyFont="1" applyFill="1" applyBorder="1" applyAlignment="1">
      <alignment horizontal="left" vertical="center"/>
    </xf>
    <xf numFmtId="1" fontId="8" fillId="3" borderId="2" xfId="1" applyNumberFormat="1" applyFont="1" applyFill="1" applyBorder="1" applyAlignment="1">
      <alignment horizontal="center"/>
    </xf>
    <xf numFmtId="1" fontId="13" fillId="3" borderId="8" xfId="1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 vertical="center"/>
    </xf>
    <xf numFmtId="164" fontId="7" fillId="2" borderId="3" xfId="4" applyFont="1" applyFill="1" applyBorder="1" applyAlignment="1">
      <alignment horizontal="center" vertical="center" textRotation="90" wrapText="1"/>
    </xf>
    <xf numFmtId="164" fontId="7" fillId="2" borderId="3" xfId="4" applyFont="1" applyFill="1" applyBorder="1" applyAlignment="1">
      <alignment horizontal="center" vertical="center" textRotation="90"/>
    </xf>
    <xf numFmtId="49" fontId="7" fillId="2" borderId="3" xfId="4" applyNumberFormat="1" applyFont="1" applyFill="1" applyBorder="1" applyAlignment="1">
      <alignment horizontal="center" vertical="center" textRotation="90" wrapText="1"/>
    </xf>
    <xf numFmtId="165" fontId="7" fillId="2" borderId="3" xfId="4" applyNumberFormat="1" applyFont="1" applyFill="1" applyBorder="1" applyAlignment="1">
      <alignment horizontal="center" vertical="center" textRotation="90"/>
    </xf>
    <xf numFmtId="0" fontId="9" fillId="0" borderId="8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/>
    </xf>
    <xf numFmtId="165" fontId="10" fillId="0" borderId="3" xfId="1" applyNumberFormat="1" applyFont="1" applyBorder="1" applyAlignment="1">
      <alignment horizontal="center" vertical="center"/>
    </xf>
    <xf numFmtId="0" fontId="11" fillId="0" borderId="9" xfId="3" applyFont="1" applyBorder="1" applyAlignment="1">
      <alignment horizontal="center"/>
    </xf>
    <xf numFmtId="1" fontId="9" fillId="0" borderId="8" xfId="1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28" fillId="0" borderId="0" xfId="1" applyFont="1"/>
    <xf numFmtId="0" fontId="9" fillId="0" borderId="3" xfId="0" applyFont="1" applyBorder="1"/>
    <xf numFmtId="0" fontId="29" fillId="0" borderId="0" xfId="1" applyFont="1"/>
    <xf numFmtId="0" fontId="9" fillId="0" borderId="4" xfId="1" applyFont="1" applyBorder="1" applyAlignment="1">
      <alignment horizontal="center" vertical="center"/>
    </xf>
    <xf numFmtId="1" fontId="14" fillId="0" borderId="8" xfId="1" applyNumberFormat="1" applyFont="1" applyBorder="1" applyAlignment="1">
      <alignment horizontal="center" vertical="center"/>
    </xf>
    <xf numFmtId="1" fontId="10" fillId="0" borderId="2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9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right"/>
    </xf>
    <xf numFmtId="1" fontId="14" fillId="0" borderId="0" xfId="1" applyNumberFormat="1" applyFont="1"/>
    <xf numFmtId="1" fontId="25" fillId="0" borderId="0" xfId="1" applyNumberFormat="1" applyFont="1" applyAlignment="1">
      <alignment horizontal="center"/>
    </xf>
    <xf numFmtId="1" fontId="17" fillId="0" borderId="0" xfId="1" applyNumberFormat="1" applyFont="1" applyAlignment="1">
      <alignment horizontal="center"/>
    </xf>
    <xf numFmtId="1" fontId="31" fillId="0" borderId="0" xfId="1" applyNumberFormat="1" applyFont="1" applyAlignment="1">
      <alignment horizontal="center"/>
    </xf>
    <xf numFmtId="9" fontId="25" fillId="0" borderId="0" xfId="1" applyNumberFormat="1" applyFont="1" applyAlignment="1">
      <alignment horizontal="center"/>
    </xf>
    <xf numFmtId="165" fontId="25" fillId="0" borderId="0" xfId="1" applyNumberFormat="1" applyFont="1" applyAlignment="1">
      <alignment horizontal="center"/>
    </xf>
    <xf numFmtId="165" fontId="30" fillId="0" borderId="0" xfId="1" applyNumberFormat="1" applyFont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 wrapText="1"/>
    </xf>
    <xf numFmtId="164" fontId="8" fillId="3" borderId="2" xfId="4" applyFont="1" applyFill="1" applyBorder="1" applyAlignment="1">
      <alignment horizontal="center" vertical="center" textRotation="90" wrapText="1"/>
    </xf>
    <xf numFmtId="164" fontId="8" fillId="3" borderId="2" xfId="4" applyFont="1" applyFill="1" applyBorder="1" applyAlignment="1">
      <alignment horizontal="center" vertical="center" textRotation="90"/>
    </xf>
    <xf numFmtId="49" fontId="8" fillId="3" borderId="2" xfId="4" applyNumberFormat="1" applyFont="1" applyFill="1" applyBorder="1" applyAlignment="1">
      <alignment horizontal="center" vertical="center" textRotation="90" wrapText="1"/>
    </xf>
    <xf numFmtId="165" fontId="8" fillId="3" borderId="2" xfId="4" applyNumberFormat="1" applyFont="1" applyFill="1" applyBorder="1" applyAlignment="1">
      <alignment horizontal="center" vertical="center" textRotation="90"/>
    </xf>
    <xf numFmtId="1" fontId="13" fillId="0" borderId="8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right" vertical="center"/>
    </xf>
    <xf numFmtId="1" fontId="8" fillId="3" borderId="8" xfId="1" applyNumberFormat="1" applyFont="1" applyFill="1" applyBorder="1" applyAlignment="1">
      <alignment horizontal="center" vertical="center"/>
    </xf>
    <xf numFmtId="0" fontId="27" fillId="0" borderId="8" xfId="0" applyFont="1" applyBorder="1"/>
    <xf numFmtId="0" fontId="10" fillId="0" borderId="9" xfId="1" applyFont="1" applyBorder="1" applyAlignment="1">
      <alignment horizontal="center" vertical="center"/>
    </xf>
    <xf numFmtId="0" fontId="27" fillId="0" borderId="8" xfId="0" applyFont="1" applyBorder="1" applyAlignment="1">
      <alignment wrapText="1"/>
    </xf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3" fillId="3" borderId="8" xfId="1" applyFont="1" applyFill="1" applyBorder="1" applyAlignment="1">
      <alignment horizontal="left" vertical="center"/>
    </xf>
    <xf numFmtId="165" fontId="13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8" fillId="3" borderId="8" xfId="1" applyFont="1" applyFill="1" applyBorder="1" applyAlignment="1">
      <alignment vertical="center"/>
    </xf>
    <xf numFmtId="165" fontId="0" fillId="0" borderId="0" xfId="1" applyNumberFormat="1" applyFont="1"/>
    <xf numFmtId="165" fontId="10" fillId="0" borderId="7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9" fillId="0" borderId="3" xfId="3" applyFont="1" applyBorder="1" applyAlignment="1">
      <alignment horizontal="center" wrapText="1"/>
    </xf>
    <xf numFmtId="0" fontId="13" fillId="3" borderId="3" xfId="1" applyFont="1" applyFill="1" applyBorder="1" applyAlignment="1">
      <alignment horizontal="left" vertical="center"/>
    </xf>
    <xf numFmtId="1" fontId="13" fillId="0" borderId="11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6" fillId="0" borderId="2" xfId="1" applyFont="1" applyBorder="1" applyAlignment="1">
      <alignment horizontal="center"/>
    </xf>
    <xf numFmtId="1" fontId="6" fillId="0" borderId="3" xfId="1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8" fillId="0" borderId="2" xfId="1" applyFont="1" applyBorder="1" applyAlignment="1">
      <alignment horizontal="right" vertical="center"/>
    </xf>
  </cellXfs>
  <cellStyles count="5">
    <cellStyle name="Normalny" xfId="0" builtinId="0"/>
    <cellStyle name="Normalny 2" xfId="1" xr:uid="{00000000-0005-0000-0000-000001000000}"/>
    <cellStyle name="Normalny 6" xfId="2" xr:uid="{00000000-0005-0000-0000-000002000000}"/>
    <cellStyle name="Normalny_Arkusz1" xfId="3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3"/>
  <sheetViews>
    <sheetView zoomScale="120" zoomScaleNormal="120" workbookViewId="0">
      <selection activeCell="A2" sqref="A2:J2"/>
    </sheetView>
  </sheetViews>
  <sheetFormatPr defaultColWidth="13" defaultRowHeight="12.75" x14ac:dyDescent="0.2"/>
  <cols>
    <col min="1" max="1" width="36.140625" style="1" customWidth="1"/>
    <col min="2" max="2" width="6" style="2" customWidth="1"/>
    <col min="3" max="3" width="4.5703125" style="3" customWidth="1"/>
    <col min="4" max="8" width="5.85546875" style="3" customWidth="1"/>
    <col min="9" max="9" width="5.85546875" style="4" customWidth="1"/>
    <col min="10" max="10" width="5.85546875" style="5" customWidth="1"/>
    <col min="11" max="16384" width="13" style="6"/>
  </cols>
  <sheetData>
    <row r="1" spans="1:19" x14ac:dyDescent="0.2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9" ht="51.6" customHeight="1" x14ac:dyDescent="0.2">
      <c r="A2" s="227" t="s">
        <v>113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9" s="14" customFormat="1" ht="78.7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0" t="s">
        <v>8</v>
      </c>
      <c r="I3" s="13" t="s">
        <v>9</v>
      </c>
      <c r="J3" s="13" t="s">
        <v>10</v>
      </c>
    </row>
    <row r="4" spans="1:19" s="14" customFormat="1" ht="12.75" customHeight="1" x14ac:dyDescent="0.25">
      <c r="A4" s="15" t="s">
        <v>11</v>
      </c>
      <c r="B4" s="222" t="s">
        <v>12</v>
      </c>
      <c r="C4" s="222"/>
      <c r="D4" s="222"/>
      <c r="E4" s="222"/>
      <c r="F4" s="222"/>
      <c r="G4" s="222"/>
      <c r="H4" s="222"/>
      <c r="I4" s="16">
        <v>9</v>
      </c>
      <c r="J4" s="17">
        <v>9</v>
      </c>
    </row>
    <row r="5" spans="1:19" s="20" customFormat="1" ht="12" customHeight="1" x14ac:dyDescent="0.25">
      <c r="A5" s="89" t="s">
        <v>13</v>
      </c>
      <c r="B5" s="107">
        <v>2</v>
      </c>
      <c r="C5" s="108" t="s">
        <v>14</v>
      </c>
      <c r="D5" s="109">
        <v>18</v>
      </c>
      <c r="E5" s="110"/>
      <c r="F5" s="111"/>
      <c r="G5" s="111">
        <v>18</v>
      </c>
      <c r="H5" s="112"/>
      <c r="I5" s="113">
        <f>E5/$I$4</f>
        <v>0</v>
      </c>
      <c r="J5" s="114">
        <f>(F5+G5+H5)/$J$4</f>
        <v>2</v>
      </c>
    </row>
    <row r="6" spans="1:19" s="20" customFormat="1" ht="12" customHeight="1" x14ac:dyDescent="0.25">
      <c r="A6" s="89" t="s">
        <v>15</v>
      </c>
      <c r="B6" s="115">
        <v>4</v>
      </c>
      <c r="C6" s="116" t="s">
        <v>14</v>
      </c>
      <c r="D6" s="109">
        <f t="shared" ref="D6:D12" si="0">SUM(E6:H6)</f>
        <v>27</v>
      </c>
      <c r="E6" s="90">
        <v>9</v>
      </c>
      <c r="F6" s="117">
        <v>6</v>
      </c>
      <c r="G6" s="117">
        <v>12</v>
      </c>
      <c r="H6" s="118"/>
      <c r="I6" s="113">
        <f t="shared" ref="I6:I12" si="1">E6/$I$4</f>
        <v>1</v>
      </c>
      <c r="J6" s="114">
        <f t="shared" ref="J6:J12" si="2">(F6+G6+H6)/$J$4</f>
        <v>2</v>
      </c>
    </row>
    <row r="7" spans="1:19" s="20" customFormat="1" ht="12" customHeight="1" x14ac:dyDescent="0.25">
      <c r="A7" s="89" t="s">
        <v>16</v>
      </c>
      <c r="B7" s="115">
        <v>4</v>
      </c>
      <c r="C7" s="116" t="s">
        <v>14</v>
      </c>
      <c r="D7" s="109">
        <f t="shared" si="0"/>
        <v>27</v>
      </c>
      <c r="E7" s="90">
        <v>9</v>
      </c>
      <c r="F7" s="117">
        <v>6</v>
      </c>
      <c r="G7" s="117">
        <v>12</v>
      </c>
      <c r="H7" s="118"/>
      <c r="I7" s="113">
        <f t="shared" si="1"/>
        <v>1</v>
      </c>
      <c r="J7" s="114">
        <f t="shared" si="2"/>
        <v>2</v>
      </c>
    </row>
    <row r="8" spans="1:19" s="20" customFormat="1" ht="12" customHeight="1" x14ac:dyDescent="0.25">
      <c r="A8" s="89" t="s">
        <v>27</v>
      </c>
      <c r="B8" s="119">
        <v>5</v>
      </c>
      <c r="C8" s="116" t="s">
        <v>17</v>
      </c>
      <c r="D8" s="109">
        <f>SUM(E8:H8)</f>
        <v>36</v>
      </c>
      <c r="E8" s="90">
        <v>18</v>
      </c>
      <c r="F8" s="117">
        <v>18</v>
      </c>
      <c r="G8" s="117"/>
      <c r="H8" s="120"/>
      <c r="I8" s="121">
        <f>E8/$I$4</f>
        <v>2</v>
      </c>
      <c r="J8" s="114">
        <f>(F8+G8+H8)/$J$4</f>
        <v>2</v>
      </c>
    </row>
    <row r="9" spans="1:19" s="25" customFormat="1" ht="12" customHeight="1" x14ac:dyDescent="0.25">
      <c r="A9" s="89" t="s">
        <v>19</v>
      </c>
      <c r="B9" s="122">
        <v>5</v>
      </c>
      <c r="C9" s="116" t="s">
        <v>17</v>
      </c>
      <c r="D9" s="109">
        <f t="shared" si="0"/>
        <v>36</v>
      </c>
      <c r="E9" s="90">
        <v>18</v>
      </c>
      <c r="F9" s="111">
        <v>6</v>
      </c>
      <c r="G9" s="117">
        <v>12</v>
      </c>
      <c r="H9" s="109"/>
      <c r="I9" s="113">
        <f t="shared" si="1"/>
        <v>2</v>
      </c>
      <c r="J9" s="114">
        <f t="shared" si="2"/>
        <v>2</v>
      </c>
    </row>
    <row r="10" spans="1:19" s="25" customFormat="1" ht="12" customHeight="1" x14ac:dyDescent="0.25">
      <c r="A10" s="89" t="s">
        <v>20</v>
      </c>
      <c r="B10" s="115">
        <v>3</v>
      </c>
      <c r="C10" s="116" t="s">
        <v>17</v>
      </c>
      <c r="D10" s="109">
        <f t="shared" si="0"/>
        <v>27</v>
      </c>
      <c r="E10" s="90">
        <v>27</v>
      </c>
      <c r="F10" s="117"/>
      <c r="G10" s="117"/>
      <c r="H10" s="118"/>
      <c r="I10" s="113">
        <f t="shared" si="1"/>
        <v>3</v>
      </c>
      <c r="J10" s="114">
        <f t="shared" si="2"/>
        <v>0</v>
      </c>
    </row>
    <row r="11" spans="1:19" s="20" customFormat="1" ht="12" customHeight="1" x14ac:dyDescent="0.25">
      <c r="A11" s="89" t="s">
        <v>80</v>
      </c>
      <c r="B11" s="119">
        <v>2</v>
      </c>
      <c r="C11" s="116" t="s">
        <v>14</v>
      </c>
      <c r="D11" s="109">
        <f t="shared" si="0"/>
        <v>18</v>
      </c>
      <c r="E11" s="90"/>
      <c r="F11" s="117"/>
      <c r="G11" s="123">
        <v>18</v>
      </c>
      <c r="H11" s="109"/>
      <c r="I11" s="113">
        <f t="shared" si="1"/>
        <v>0</v>
      </c>
      <c r="J11" s="114">
        <f t="shared" si="2"/>
        <v>2</v>
      </c>
    </row>
    <row r="12" spans="1:19" s="20" customFormat="1" ht="12" customHeight="1" x14ac:dyDescent="0.25">
      <c r="A12" s="124" t="s">
        <v>21</v>
      </c>
      <c r="B12" s="122">
        <v>2</v>
      </c>
      <c r="C12" s="125" t="s">
        <v>14</v>
      </c>
      <c r="D12" s="109">
        <f t="shared" si="0"/>
        <v>18</v>
      </c>
      <c r="E12" s="120">
        <v>18</v>
      </c>
      <c r="F12" s="120"/>
      <c r="G12" s="125"/>
      <c r="H12" s="120"/>
      <c r="I12" s="113">
        <f t="shared" si="1"/>
        <v>2</v>
      </c>
      <c r="J12" s="114">
        <f t="shared" si="2"/>
        <v>0</v>
      </c>
    </row>
    <row r="13" spans="1:19" s="25" customFormat="1" ht="12" customHeight="1" x14ac:dyDescent="0.25">
      <c r="A13" s="28" t="s">
        <v>22</v>
      </c>
      <c r="B13" s="29">
        <f>SUM(B5:B12)</f>
        <v>27</v>
      </c>
      <c r="C13" s="30">
        <f>COUNTIF(C5:C12,"e")</f>
        <v>3</v>
      </c>
      <c r="D13" s="31">
        <f t="shared" ref="D13:J13" si="3">SUM(D5:D12)</f>
        <v>207</v>
      </c>
      <c r="E13" s="31">
        <f t="shared" si="3"/>
        <v>99</v>
      </c>
      <c r="F13" s="31">
        <f t="shared" si="3"/>
        <v>36</v>
      </c>
      <c r="G13" s="31">
        <f t="shared" si="3"/>
        <v>72</v>
      </c>
      <c r="H13" s="31">
        <f t="shared" si="3"/>
        <v>0</v>
      </c>
      <c r="I13" s="31">
        <f t="shared" si="3"/>
        <v>11</v>
      </c>
      <c r="J13" s="31">
        <f t="shared" si="3"/>
        <v>12</v>
      </c>
      <c r="K13" s="126"/>
      <c r="L13" s="126"/>
      <c r="M13" s="126"/>
      <c r="N13" s="126"/>
      <c r="O13" s="126"/>
      <c r="P13" s="126"/>
      <c r="Q13" s="126"/>
      <c r="R13" s="126"/>
      <c r="S13" s="126"/>
    </row>
    <row r="14" spans="1:19" s="25" customFormat="1" ht="12" customHeight="1" x14ac:dyDescent="0.25">
      <c r="A14" s="32" t="s">
        <v>23</v>
      </c>
      <c r="B14" s="222" t="s">
        <v>12</v>
      </c>
      <c r="C14" s="222"/>
      <c r="D14" s="222"/>
      <c r="E14" s="222"/>
      <c r="F14" s="222"/>
      <c r="G14" s="222"/>
      <c r="H14" s="222"/>
      <c r="I14" s="16">
        <v>9</v>
      </c>
      <c r="J14" s="17">
        <v>9</v>
      </c>
    </row>
    <row r="15" spans="1:19" s="25" customFormat="1" ht="12" customHeight="1" x14ac:dyDescent="0.25">
      <c r="A15" s="89" t="s">
        <v>24</v>
      </c>
      <c r="B15" s="119">
        <v>2</v>
      </c>
      <c r="C15" s="116" t="s">
        <v>14</v>
      </c>
      <c r="D15" s="109">
        <f t="shared" ref="D15:D21" si="4">SUM(E15:H15)</f>
        <v>15</v>
      </c>
      <c r="E15" s="90"/>
      <c r="F15" s="117"/>
      <c r="G15" s="117">
        <v>15</v>
      </c>
      <c r="H15" s="109"/>
      <c r="I15" s="121">
        <f t="shared" ref="I15" si="5">E15/$I$14</f>
        <v>0</v>
      </c>
      <c r="J15" s="114">
        <f t="shared" ref="J15" si="6">(F15+G15+H15)/$J$14</f>
        <v>1.6666666666666667</v>
      </c>
    </row>
    <row r="16" spans="1:19" s="25" customFormat="1" ht="12" customHeight="1" x14ac:dyDescent="0.25">
      <c r="A16" s="89" t="s">
        <v>25</v>
      </c>
      <c r="B16" s="119">
        <v>6</v>
      </c>
      <c r="C16" s="116" t="s">
        <v>17</v>
      </c>
      <c r="D16" s="109">
        <f t="shared" si="4"/>
        <v>45</v>
      </c>
      <c r="E16" s="109">
        <v>18</v>
      </c>
      <c r="F16" s="109">
        <v>9</v>
      </c>
      <c r="G16" s="116">
        <v>18</v>
      </c>
      <c r="H16" s="109"/>
      <c r="I16" s="121">
        <f t="shared" ref="I16:I21" si="7">E16/$I$14</f>
        <v>2</v>
      </c>
      <c r="J16" s="114">
        <f t="shared" ref="J16:J21" si="8">(F16+G16+H16)/$J$14</f>
        <v>3</v>
      </c>
    </row>
    <row r="17" spans="1:10" s="25" customFormat="1" ht="12" customHeight="1" x14ac:dyDescent="0.25">
      <c r="A17" s="89" t="s">
        <v>18</v>
      </c>
      <c r="B17" s="115">
        <v>5</v>
      </c>
      <c r="C17" s="116" t="s">
        <v>17</v>
      </c>
      <c r="D17" s="109">
        <f>SUM(E17:H17)</f>
        <v>36</v>
      </c>
      <c r="E17" s="90">
        <v>18</v>
      </c>
      <c r="F17" s="117">
        <v>6</v>
      </c>
      <c r="G17" s="117">
        <v>12</v>
      </c>
      <c r="H17" s="118"/>
      <c r="I17" s="121">
        <f t="shared" si="7"/>
        <v>2</v>
      </c>
      <c r="J17" s="114">
        <f t="shared" si="8"/>
        <v>2</v>
      </c>
    </row>
    <row r="18" spans="1:10" s="25" customFormat="1" ht="12" customHeight="1" x14ac:dyDescent="0.25">
      <c r="A18" s="127" t="s">
        <v>33</v>
      </c>
      <c r="B18" s="107">
        <v>5</v>
      </c>
      <c r="C18" s="154" t="s">
        <v>17</v>
      </c>
      <c r="D18" s="128">
        <f>SUM(E18:H18)</f>
        <v>36</v>
      </c>
      <c r="E18" s="110">
        <v>18</v>
      </c>
      <c r="F18" s="117">
        <v>6</v>
      </c>
      <c r="G18" s="117">
        <v>12</v>
      </c>
      <c r="H18" s="109"/>
      <c r="I18" s="121">
        <f t="shared" si="7"/>
        <v>2</v>
      </c>
      <c r="J18" s="114">
        <f t="shared" si="8"/>
        <v>2</v>
      </c>
    </row>
    <row r="19" spans="1:10" s="25" customFormat="1" ht="12" customHeight="1" x14ac:dyDescent="0.25">
      <c r="A19" s="89" t="s">
        <v>28</v>
      </c>
      <c r="B19" s="107">
        <v>4</v>
      </c>
      <c r="C19" s="129" t="s">
        <v>14</v>
      </c>
      <c r="D19" s="109">
        <f t="shared" si="4"/>
        <v>27</v>
      </c>
      <c r="E19" s="110">
        <v>9</v>
      </c>
      <c r="F19" s="111">
        <v>6</v>
      </c>
      <c r="G19" s="111">
        <v>12</v>
      </c>
      <c r="H19" s="109"/>
      <c r="I19" s="121">
        <f t="shared" si="7"/>
        <v>1</v>
      </c>
      <c r="J19" s="114">
        <f t="shared" si="8"/>
        <v>2</v>
      </c>
    </row>
    <row r="20" spans="1:10" x14ac:dyDescent="0.2">
      <c r="A20" s="89" t="s">
        <v>40</v>
      </c>
      <c r="B20" s="122">
        <v>2</v>
      </c>
      <c r="C20" s="116" t="s">
        <v>14</v>
      </c>
      <c r="D20" s="109">
        <f>SUM(E20:H20)</f>
        <v>27</v>
      </c>
      <c r="E20" s="90">
        <v>9</v>
      </c>
      <c r="F20" s="117">
        <v>6</v>
      </c>
      <c r="G20" s="117">
        <v>12</v>
      </c>
      <c r="H20" s="130"/>
      <c r="I20" s="121">
        <f t="shared" si="7"/>
        <v>1</v>
      </c>
      <c r="J20" s="114">
        <f t="shared" si="8"/>
        <v>2</v>
      </c>
    </row>
    <row r="21" spans="1:10" s="20" customFormat="1" ht="12" customHeight="1" x14ac:dyDescent="0.25">
      <c r="A21" s="124" t="s">
        <v>39</v>
      </c>
      <c r="B21" s="122">
        <v>2</v>
      </c>
      <c r="C21" s="116" t="s">
        <v>14</v>
      </c>
      <c r="D21" s="109">
        <f t="shared" si="4"/>
        <v>18</v>
      </c>
      <c r="E21" s="109">
        <v>18</v>
      </c>
      <c r="F21" s="109"/>
      <c r="G21" s="116"/>
      <c r="H21" s="109"/>
      <c r="I21" s="121">
        <f t="shared" si="7"/>
        <v>2</v>
      </c>
      <c r="J21" s="114">
        <f t="shared" si="8"/>
        <v>0</v>
      </c>
    </row>
    <row r="22" spans="1:10" s="20" customFormat="1" ht="12" customHeight="1" x14ac:dyDescent="0.25">
      <c r="A22" s="35" t="s">
        <v>22</v>
      </c>
      <c r="B22" s="29">
        <f>SUM(B15:B21)</f>
        <v>26</v>
      </c>
      <c r="C22" s="30">
        <f>COUNTIF(C15:C21,"e")</f>
        <v>3</v>
      </c>
      <c r="D22" s="36">
        <f>SUM(D15:D21)</f>
        <v>204</v>
      </c>
      <c r="E22" s="36">
        <f t="shared" ref="E22:J22" si="9">SUM(E15:E21)</f>
        <v>90</v>
      </c>
      <c r="F22" s="36">
        <f t="shared" si="9"/>
        <v>33</v>
      </c>
      <c r="G22" s="36">
        <f t="shared" si="9"/>
        <v>81</v>
      </c>
      <c r="H22" s="36">
        <f t="shared" si="9"/>
        <v>0</v>
      </c>
      <c r="I22" s="36">
        <f>SUM(I15:I21)</f>
        <v>10</v>
      </c>
      <c r="J22" s="36">
        <f t="shared" si="9"/>
        <v>12.666666666666668</v>
      </c>
    </row>
    <row r="23" spans="1:10" s="20" customFormat="1" ht="12" customHeight="1" x14ac:dyDescent="0.25">
      <c r="A23" s="32" t="s">
        <v>30</v>
      </c>
      <c r="B23" s="222" t="s">
        <v>12</v>
      </c>
      <c r="C23" s="222"/>
      <c r="D23" s="222"/>
      <c r="E23" s="222"/>
      <c r="F23" s="222"/>
      <c r="G23" s="222"/>
      <c r="H23" s="222"/>
      <c r="I23" s="16">
        <v>9</v>
      </c>
      <c r="J23" s="17">
        <v>9</v>
      </c>
    </row>
    <row r="24" spans="1:10" s="20" customFormat="1" ht="12" customHeight="1" x14ac:dyDescent="0.25">
      <c r="A24" s="89" t="s">
        <v>31</v>
      </c>
      <c r="B24" s="122">
        <v>2</v>
      </c>
      <c r="C24" s="125" t="s">
        <v>14</v>
      </c>
      <c r="D24" s="109">
        <f t="shared" ref="D24:D27" si="10">SUM(E24:H24)</f>
        <v>15</v>
      </c>
      <c r="E24" s="120"/>
      <c r="F24" s="120"/>
      <c r="G24" s="125">
        <v>15</v>
      </c>
      <c r="H24" s="120"/>
      <c r="I24" s="121">
        <f>E24/$I$23</f>
        <v>0</v>
      </c>
      <c r="J24" s="114">
        <f>(F24+G24+H24)/$J$23</f>
        <v>1.6666666666666667</v>
      </c>
    </row>
    <row r="25" spans="1:10" s="20" customFormat="1" ht="12" customHeight="1" x14ac:dyDescent="0.25">
      <c r="A25" s="89" t="s">
        <v>32</v>
      </c>
      <c r="B25" s="122">
        <v>4</v>
      </c>
      <c r="C25" s="125" t="s">
        <v>14</v>
      </c>
      <c r="D25" s="109">
        <f t="shared" si="10"/>
        <v>27</v>
      </c>
      <c r="E25" s="109">
        <v>9</v>
      </c>
      <c r="F25" s="109">
        <v>6</v>
      </c>
      <c r="G25" s="116">
        <v>12</v>
      </c>
      <c r="H25" s="109"/>
      <c r="I25" s="121">
        <f t="shared" ref="I25:I29" si="11">E25/$I$23</f>
        <v>1</v>
      </c>
      <c r="J25" s="114">
        <f t="shared" ref="J25:J29" si="12">(F25+G25+H25)/$J$23</f>
        <v>2</v>
      </c>
    </row>
    <row r="26" spans="1:10" s="39" customFormat="1" ht="12" customHeight="1" x14ac:dyDescent="0.2">
      <c r="A26" s="89" t="s">
        <v>26</v>
      </c>
      <c r="B26" s="119">
        <v>2</v>
      </c>
      <c r="C26" s="116" t="s">
        <v>14</v>
      </c>
      <c r="D26" s="109">
        <f>SUM(E26:H26)</f>
        <v>27</v>
      </c>
      <c r="E26" s="90">
        <v>9</v>
      </c>
      <c r="F26" s="109">
        <v>6</v>
      </c>
      <c r="G26" s="116">
        <v>12</v>
      </c>
      <c r="H26" s="131"/>
      <c r="I26" s="121">
        <f t="shared" si="11"/>
        <v>1</v>
      </c>
      <c r="J26" s="114">
        <f t="shared" si="12"/>
        <v>2</v>
      </c>
    </row>
    <row r="27" spans="1:10" s="20" customFormat="1" ht="12" customHeight="1" x14ac:dyDescent="0.25">
      <c r="A27" s="89" t="s">
        <v>34</v>
      </c>
      <c r="B27" s="122">
        <v>4</v>
      </c>
      <c r="C27" s="116" t="s">
        <v>14</v>
      </c>
      <c r="D27" s="109">
        <f t="shared" si="10"/>
        <v>36</v>
      </c>
      <c r="E27" s="109">
        <v>18</v>
      </c>
      <c r="F27" s="109">
        <v>6</v>
      </c>
      <c r="G27" s="116">
        <v>12</v>
      </c>
      <c r="H27" s="109"/>
      <c r="I27" s="121">
        <f t="shared" si="11"/>
        <v>2</v>
      </c>
      <c r="J27" s="114">
        <f t="shared" si="12"/>
        <v>2</v>
      </c>
    </row>
    <row r="28" spans="1:10" s="20" customFormat="1" ht="12" customHeight="1" x14ac:dyDescent="0.25">
      <c r="A28" s="89" t="s">
        <v>42</v>
      </c>
      <c r="B28" s="122">
        <v>2</v>
      </c>
      <c r="C28" s="125" t="s">
        <v>14</v>
      </c>
      <c r="D28" s="109">
        <f>SUM(E28:H28)</f>
        <v>27</v>
      </c>
      <c r="E28" s="90">
        <v>9</v>
      </c>
      <c r="F28" s="117">
        <v>6</v>
      </c>
      <c r="G28" s="117">
        <v>12</v>
      </c>
      <c r="H28" s="120"/>
      <c r="I28" s="121">
        <f t="shared" si="11"/>
        <v>1</v>
      </c>
      <c r="J28" s="114">
        <f t="shared" si="12"/>
        <v>2</v>
      </c>
    </row>
    <row r="29" spans="1:10" s="20" customFormat="1" ht="12" customHeight="1" x14ac:dyDescent="0.25">
      <c r="A29" s="89" t="s">
        <v>47</v>
      </c>
      <c r="B29" s="122">
        <v>4</v>
      </c>
      <c r="C29" s="125" t="s">
        <v>17</v>
      </c>
      <c r="D29" s="109">
        <f>SUM(E29:H29)</f>
        <v>36</v>
      </c>
      <c r="E29" s="153">
        <v>9</v>
      </c>
      <c r="F29" s="132">
        <v>9</v>
      </c>
      <c r="G29" s="132">
        <v>18</v>
      </c>
      <c r="H29" s="109"/>
      <c r="I29" s="121">
        <f t="shared" si="11"/>
        <v>1</v>
      </c>
      <c r="J29" s="114">
        <f t="shared" si="12"/>
        <v>3</v>
      </c>
    </row>
    <row r="30" spans="1:10" s="20" customFormat="1" ht="12" customHeight="1" x14ac:dyDescent="0.25">
      <c r="A30" s="124" t="s">
        <v>35</v>
      </c>
      <c r="B30" s="115">
        <v>2</v>
      </c>
      <c r="C30" s="116" t="s">
        <v>14</v>
      </c>
      <c r="D30" s="109">
        <v>18</v>
      </c>
      <c r="E30" s="120">
        <v>9</v>
      </c>
      <c r="F30" s="109">
        <v>3</v>
      </c>
      <c r="G30" s="109">
        <v>6</v>
      </c>
      <c r="H30" s="109"/>
      <c r="I30" s="121">
        <f t="shared" ref="I30:I31" si="13">E30/$I$23</f>
        <v>1</v>
      </c>
      <c r="J30" s="114">
        <f t="shared" ref="J30:J31" si="14">(F30+G30+H30)/$J$23</f>
        <v>1</v>
      </c>
    </row>
    <row r="31" spans="1:10" s="20" customFormat="1" ht="12" customHeight="1" x14ac:dyDescent="0.25">
      <c r="A31" s="124" t="s">
        <v>72</v>
      </c>
      <c r="B31" s="115">
        <v>1</v>
      </c>
      <c r="C31" s="125" t="s">
        <v>14</v>
      </c>
      <c r="D31" s="128">
        <f>SUM(E31:H31)</f>
        <v>18</v>
      </c>
      <c r="E31" s="90">
        <v>18</v>
      </c>
      <c r="F31" s="117"/>
      <c r="G31" s="117"/>
      <c r="H31" s="109"/>
      <c r="I31" s="121">
        <f t="shared" si="13"/>
        <v>2</v>
      </c>
      <c r="J31" s="114">
        <f t="shared" si="14"/>
        <v>0</v>
      </c>
    </row>
    <row r="32" spans="1:10" s="20" customFormat="1" ht="12" customHeight="1" x14ac:dyDescent="0.25">
      <c r="A32" s="35" t="s">
        <v>22</v>
      </c>
      <c r="B32" s="29">
        <f>SUM(B24:B31)</f>
        <v>21</v>
      </c>
      <c r="C32" s="30">
        <f>COUNTIF(C24:C31,"e")</f>
        <v>1</v>
      </c>
      <c r="D32" s="151">
        <f>SUM(D24:D31)</f>
        <v>204</v>
      </c>
      <c r="E32" s="151">
        <f t="shared" ref="E32:J32" si="15">SUM(E24:E31)</f>
        <v>81</v>
      </c>
      <c r="F32" s="151">
        <f t="shared" si="15"/>
        <v>36</v>
      </c>
      <c r="G32" s="151">
        <f t="shared" si="15"/>
        <v>87</v>
      </c>
      <c r="H32" s="151">
        <f t="shared" si="15"/>
        <v>0</v>
      </c>
      <c r="I32" s="151">
        <f>SUM(I24:I31)</f>
        <v>9</v>
      </c>
      <c r="J32" s="151">
        <f t="shared" si="15"/>
        <v>13.666666666666668</v>
      </c>
    </row>
    <row r="33" spans="1:10" s="20" customFormat="1" ht="12" customHeight="1" x14ac:dyDescent="0.25">
      <c r="A33" s="32" t="s">
        <v>36</v>
      </c>
      <c r="B33" s="222" t="s">
        <v>12</v>
      </c>
      <c r="C33" s="222"/>
      <c r="D33" s="222"/>
      <c r="E33" s="222"/>
      <c r="F33" s="222"/>
      <c r="G33" s="222"/>
      <c r="H33" s="222"/>
      <c r="I33" s="16">
        <v>9</v>
      </c>
      <c r="J33" s="17">
        <v>9</v>
      </c>
    </row>
    <row r="34" spans="1:10" s="20" customFormat="1" ht="13.5" x14ac:dyDescent="0.25">
      <c r="A34" s="89" t="s">
        <v>37</v>
      </c>
      <c r="B34" s="122">
        <v>2</v>
      </c>
      <c r="C34" s="116" t="s">
        <v>17</v>
      </c>
      <c r="D34" s="109">
        <v>15</v>
      </c>
      <c r="E34" s="109"/>
      <c r="F34" s="109"/>
      <c r="G34" s="116">
        <v>15</v>
      </c>
      <c r="H34" s="109"/>
      <c r="I34" s="121">
        <f t="shared" ref="I34" si="16">(E34/$I$33)</f>
        <v>0</v>
      </c>
      <c r="J34" s="114">
        <f t="shared" ref="J34" si="17">(F34+G34+H34)/J$33</f>
        <v>1.6666666666666667</v>
      </c>
    </row>
    <row r="35" spans="1:10" s="20" customFormat="1" ht="13.5" x14ac:dyDescent="0.25">
      <c r="A35" s="89" t="s">
        <v>38</v>
      </c>
      <c r="B35" s="122">
        <v>2</v>
      </c>
      <c r="C35" s="116" t="s">
        <v>14</v>
      </c>
      <c r="D35" s="109">
        <f t="shared" ref="D35:D37" si="18">SUM(E35:H35)</f>
        <v>27</v>
      </c>
      <c r="E35" s="109">
        <v>9</v>
      </c>
      <c r="F35" s="109">
        <v>6</v>
      </c>
      <c r="G35" s="116">
        <v>12</v>
      </c>
      <c r="H35" s="109"/>
      <c r="I35" s="121">
        <f t="shared" ref="I35:I40" si="19">(E35/$I$33)</f>
        <v>1</v>
      </c>
      <c r="J35" s="114">
        <f t="shared" ref="J35:J40" si="20">(F35+G35+H35)/J$33</f>
        <v>2</v>
      </c>
    </row>
    <row r="36" spans="1:10" s="25" customFormat="1" ht="13.5" x14ac:dyDescent="0.25">
      <c r="A36" s="89" t="s">
        <v>29</v>
      </c>
      <c r="B36" s="115">
        <v>3</v>
      </c>
      <c r="C36" s="133" t="s">
        <v>17</v>
      </c>
      <c r="D36" s="109">
        <f>SUM(E36:H36)</f>
        <v>27</v>
      </c>
      <c r="E36" s="110">
        <v>9</v>
      </c>
      <c r="F36" s="111">
        <v>6</v>
      </c>
      <c r="G36" s="111">
        <v>12</v>
      </c>
      <c r="H36" s="109"/>
      <c r="I36" s="121">
        <f t="shared" si="19"/>
        <v>1</v>
      </c>
      <c r="J36" s="114">
        <f t="shared" si="20"/>
        <v>2</v>
      </c>
    </row>
    <row r="37" spans="1:10" s="20" customFormat="1" ht="13.5" x14ac:dyDescent="0.25">
      <c r="A37" s="89" t="s">
        <v>41</v>
      </c>
      <c r="B37" s="122">
        <v>4</v>
      </c>
      <c r="C37" s="116" t="s">
        <v>17</v>
      </c>
      <c r="D37" s="109">
        <f t="shared" si="18"/>
        <v>36</v>
      </c>
      <c r="E37" s="90">
        <v>18</v>
      </c>
      <c r="F37" s="117">
        <v>6</v>
      </c>
      <c r="G37" s="117">
        <v>12</v>
      </c>
      <c r="H37" s="109"/>
      <c r="I37" s="121">
        <f t="shared" si="19"/>
        <v>2</v>
      </c>
      <c r="J37" s="114">
        <f t="shared" si="20"/>
        <v>2</v>
      </c>
    </row>
    <row r="38" spans="1:10" s="20" customFormat="1" ht="13.5" x14ac:dyDescent="0.25">
      <c r="A38" s="89" t="s">
        <v>85</v>
      </c>
      <c r="B38" s="122">
        <v>4</v>
      </c>
      <c r="C38" s="116" t="s">
        <v>14</v>
      </c>
      <c r="D38" s="109">
        <f>SUM(E38:H38)</f>
        <v>27</v>
      </c>
      <c r="E38" s="120">
        <v>9</v>
      </c>
      <c r="F38" s="109">
        <v>6</v>
      </c>
      <c r="G38" s="116">
        <v>12</v>
      </c>
      <c r="H38" s="130"/>
      <c r="I38" s="121">
        <f t="shared" si="19"/>
        <v>1</v>
      </c>
      <c r="J38" s="114">
        <f t="shared" si="20"/>
        <v>2</v>
      </c>
    </row>
    <row r="39" spans="1:10" s="20" customFormat="1" ht="13.5" x14ac:dyDescent="0.25">
      <c r="A39" s="134" t="s">
        <v>53</v>
      </c>
      <c r="B39" s="135">
        <v>5</v>
      </c>
      <c r="C39" s="116" t="s">
        <v>17</v>
      </c>
      <c r="D39" s="109">
        <f>SUM(E39:H39)</f>
        <v>36</v>
      </c>
      <c r="E39" s="109">
        <v>9</v>
      </c>
      <c r="F39" s="109">
        <v>9</v>
      </c>
      <c r="G39" s="116">
        <v>18</v>
      </c>
      <c r="H39" s="109"/>
      <c r="I39" s="121">
        <f t="shared" si="19"/>
        <v>1</v>
      </c>
      <c r="J39" s="114">
        <f t="shared" si="20"/>
        <v>3</v>
      </c>
    </row>
    <row r="40" spans="1:10" s="20" customFormat="1" ht="25.5" x14ac:dyDescent="0.25">
      <c r="A40" s="124" t="s">
        <v>71</v>
      </c>
      <c r="B40" s="115">
        <v>3</v>
      </c>
      <c r="C40" s="116" t="s">
        <v>14</v>
      </c>
      <c r="D40" s="109">
        <f>SUM(E40:H40)</f>
        <v>18</v>
      </c>
      <c r="E40" s="90">
        <v>9</v>
      </c>
      <c r="F40" s="117"/>
      <c r="G40" s="117">
        <v>9</v>
      </c>
      <c r="H40" s="118"/>
      <c r="I40" s="121">
        <f t="shared" si="19"/>
        <v>1</v>
      </c>
      <c r="J40" s="114">
        <f t="shared" si="20"/>
        <v>1</v>
      </c>
    </row>
    <row r="41" spans="1:10" s="20" customFormat="1" ht="13.5" x14ac:dyDescent="0.25">
      <c r="A41" s="134" t="s">
        <v>81</v>
      </c>
      <c r="B41" s="115">
        <v>4</v>
      </c>
      <c r="C41" s="125" t="s">
        <v>14</v>
      </c>
      <c r="D41" s="128">
        <f>SUM(E41:H41)</f>
        <v>27</v>
      </c>
      <c r="E41" s="90">
        <v>9</v>
      </c>
      <c r="F41" s="117">
        <v>6</v>
      </c>
      <c r="G41" s="117">
        <v>12</v>
      </c>
      <c r="H41" s="109"/>
      <c r="I41" s="121">
        <f>(E41/$I$33)</f>
        <v>1</v>
      </c>
      <c r="J41" s="114">
        <f>(F41+G41+H41)/J$33</f>
        <v>2</v>
      </c>
    </row>
    <row r="42" spans="1:10" s="25" customFormat="1" ht="12" customHeight="1" x14ac:dyDescent="0.25">
      <c r="A42" s="41" t="s">
        <v>22</v>
      </c>
      <c r="B42" s="42">
        <f>SUM(B34:B41)</f>
        <v>27</v>
      </c>
      <c r="C42" s="30">
        <f>COUNTIF(C34:C41,"e")</f>
        <v>4</v>
      </c>
      <c r="D42" s="31">
        <f>SUM(D34:D41)</f>
        <v>213</v>
      </c>
      <c r="E42" s="31">
        <f t="shared" ref="E42:H42" si="21">SUM(E34:E41)</f>
        <v>72</v>
      </c>
      <c r="F42" s="31">
        <f t="shared" si="21"/>
        <v>39</v>
      </c>
      <c r="G42" s="31">
        <f t="shared" si="21"/>
        <v>102</v>
      </c>
      <c r="H42" s="31">
        <f t="shared" si="21"/>
        <v>0</v>
      </c>
      <c r="I42" s="31">
        <f>SUM(I34:I40)</f>
        <v>7</v>
      </c>
      <c r="J42" s="31">
        <f>SUM(J34:J40)</f>
        <v>13.666666666666668</v>
      </c>
    </row>
    <row r="43" spans="1:10" s="20" customFormat="1" ht="12" customHeight="1" x14ac:dyDescent="0.25">
      <c r="A43" s="43" t="s">
        <v>44</v>
      </c>
      <c r="B43" s="150">
        <f t="shared" ref="B43:H43" si="22">B13+B22+B32+B42</f>
        <v>101</v>
      </c>
      <c r="C43" s="150">
        <f t="shared" si="22"/>
        <v>11</v>
      </c>
      <c r="D43" s="150">
        <f t="shared" si="22"/>
        <v>828</v>
      </c>
      <c r="E43" s="150">
        <f t="shared" si="22"/>
        <v>342</v>
      </c>
      <c r="F43" s="150">
        <f t="shared" si="22"/>
        <v>144</v>
      </c>
      <c r="G43" s="150">
        <f t="shared" si="22"/>
        <v>342</v>
      </c>
      <c r="H43" s="150">
        <f t="shared" si="22"/>
        <v>0</v>
      </c>
      <c r="I43" s="44"/>
      <c r="J43" s="45"/>
    </row>
    <row r="44" spans="1:10" s="48" customFormat="1" x14ac:dyDescent="0.2">
      <c r="A44" s="149" t="s">
        <v>45</v>
      </c>
      <c r="B44" s="96"/>
      <c r="C44" s="104"/>
      <c r="D44" s="98"/>
      <c r="E44" s="148">
        <f>(E43/D43)*100</f>
        <v>41.304347826086953</v>
      </c>
      <c r="F44" s="148">
        <f>(F43/D43)*100</f>
        <v>17.391304347826086</v>
      </c>
      <c r="G44" s="148">
        <f>(G43/D43)*100</f>
        <v>41.304347826086953</v>
      </c>
      <c r="H44" s="148">
        <f>(H43/D43)*100</f>
        <v>0</v>
      </c>
      <c r="I44" s="46"/>
      <c r="J44" s="47"/>
    </row>
    <row r="45" spans="1:10" s="39" customFormat="1" ht="14.45" customHeight="1" x14ac:dyDescent="0.25">
      <c r="A45" s="49"/>
      <c r="B45" s="50"/>
      <c r="C45" s="51"/>
      <c r="D45" s="52"/>
      <c r="E45" s="53"/>
      <c r="F45" s="54"/>
      <c r="G45" s="55"/>
      <c r="H45" s="56"/>
      <c r="I45" s="57"/>
      <c r="J45" s="57"/>
    </row>
    <row r="46" spans="1:10" s="39" customFormat="1" ht="15" customHeight="1" x14ac:dyDescent="0.25">
      <c r="A46" s="49"/>
      <c r="B46" s="50"/>
      <c r="C46" s="51"/>
      <c r="D46" s="52"/>
      <c r="E46" s="53"/>
      <c r="F46" s="54"/>
      <c r="G46" s="55"/>
      <c r="H46" s="56"/>
      <c r="I46" s="57"/>
      <c r="J46" s="57"/>
    </row>
    <row r="47" spans="1:10" s="39" customFormat="1" ht="75.75" customHeight="1" x14ac:dyDescent="0.2">
      <c r="A47" s="58" t="s">
        <v>1</v>
      </c>
      <c r="B47" s="59" t="s">
        <v>2</v>
      </c>
      <c r="C47" s="60" t="s">
        <v>3</v>
      </c>
      <c r="D47" s="60" t="s">
        <v>4</v>
      </c>
      <c r="E47" s="61" t="s">
        <v>5</v>
      </c>
      <c r="F47" s="62" t="s">
        <v>6</v>
      </c>
      <c r="G47" s="62" t="s">
        <v>7</v>
      </c>
      <c r="H47" s="60" t="s">
        <v>8</v>
      </c>
      <c r="I47" s="63" t="s">
        <v>9</v>
      </c>
      <c r="J47" s="63" t="s">
        <v>10</v>
      </c>
    </row>
    <row r="48" spans="1:10" s="65" customFormat="1" ht="14.25" customHeight="1" x14ac:dyDescent="0.2">
      <c r="A48" s="64" t="s">
        <v>46</v>
      </c>
      <c r="B48" s="222" t="s">
        <v>12</v>
      </c>
      <c r="C48" s="222"/>
      <c r="D48" s="222"/>
      <c r="E48" s="222"/>
      <c r="F48" s="222"/>
      <c r="G48" s="222"/>
      <c r="H48" s="222"/>
      <c r="I48" s="16">
        <v>9</v>
      </c>
      <c r="J48" s="17">
        <v>9</v>
      </c>
    </row>
    <row r="49" spans="1:10" s="39" customFormat="1" ht="12" customHeight="1" x14ac:dyDescent="0.2">
      <c r="A49" s="89" t="s">
        <v>43</v>
      </c>
      <c r="B49" s="115">
        <v>4</v>
      </c>
      <c r="C49" s="116" t="s">
        <v>14</v>
      </c>
      <c r="D49" s="109">
        <f>SUM(E49:H49)</f>
        <v>36</v>
      </c>
      <c r="E49" s="90">
        <v>9</v>
      </c>
      <c r="F49" s="117">
        <v>9</v>
      </c>
      <c r="G49" s="117">
        <v>18</v>
      </c>
      <c r="H49" s="120"/>
      <c r="I49" s="121">
        <f>(E49/$I$33)</f>
        <v>1</v>
      </c>
      <c r="J49" s="114">
        <f>(F49+G49+H49)/J$33</f>
        <v>3</v>
      </c>
    </row>
    <row r="50" spans="1:10" s="39" customFormat="1" ht="12" customHeight="1" x14ac:dyDescent="0.2">
      <c r="A50" s="134" t="s">
        <v>48</v>
      </c>
      <c r="B50" s="115">
        <v>5</v>
      </c>
      <c r="C50" s="125" t="s">
        <v>17</v>
      </c>
      <c r="D50" s="128">
        <f t="shared" ref="D50" si="23">SUM(E50:H50)</f>
        <v>36</v>
      </c>
      <c r="E50" s="90">
        <v>9</v>
      </c>
      <c r="F50" s="117">
        <v>9</v>
      </c>
      <c r="G50" s="117">
        <v>18</v>
      </c>
      <c r="H50" s="109"/>
      <c r="I50" s="121">
        <f t="shared" ref="I50:I56" si="24">(E50/$I$33)</f>
        <v>1</v>
      </c>
      <c r="J50" s="114">
        <f t="shared" ref="J50:J56" si="25">(F50+G50+H50)/J$33</f>
        <v>3</v>
      </c>
    </row>
    <row r="51" spans="1:10" s="39" customFormat="1" ht="12" customHeight="1" x14ac:dyDescent="0.2">
      <c r="A51" s="134" t="s">
        <v>63</v>
      </c>
      <c r="B51" s="122">
        <v>4</v>
      </c>
      <c r="C51" s="116" t="s">
        <v>17</v>
      </c>
      <c r="D51" s="109">
        <f t="shared" ref="D51:D56" si="26">SUM(E51:H51)</f>
        <v>27</v>
      </c>
      <c r="E51" s="142">
        <v>9</v>
      </c>
      <c r="F51" s="132">
        <v>6</v>
      </c>
      <c r="G51" s="140">
        <v>12</v>
      </c>
      <c r="H51" s="109"/>
      <c r="I51" s="121">
        <f t="shared" si="24"/>
        <v>1</v>
      </c>
      <c r="J51" s="114">
        <f t="shared" si="25"/>
        <v>2</v>
      </c>
    </row>
    <row r="52" spans="1:10" s="39" customFormat="1" ht="12" customHeight="1" x14ac:dyDescent="0.2">
      <c r="A52" s="134" t="s">
        <v>49</v>
      </c>
      <c r="B52" s="115">
        <v>4</v>
      </c>
      <c r="C52" s="125" t="s">
        <v>14</v>
      </c>
      <c r="D52" s="128">
        <f t="shared" si="26"/>
        <v>18</v>
      </c>
      <c r="E52" s="90">
        <v>9</v>
      </c>
      <c r="F52" s="117">
        <v>3</v>
      </c>
      <c r="G52" s="117">
        <v>6</v>
      </c>
      <c r="H52" s="109"/>
      <c r="I52" s="121">
        <f t="shared" si="24"/>
        <v>1</v>
      </c>
      <c r="J52" s="114">
        <f t="shared" si="25"/>
        <v>1</v>
      </c>
    </row>
    <row r="53" spans="1:10" s="39" customFormat="1" ht="12" customHeight="1" x14ac:dyDescent="0.2">
      <c r="A53" s="134" t="s">
        <v>55</v>
      </c>
      <c r="B53" s="115">
        <v>5</v>
      </c>
      <c r="C53" s="125" t="s">
        <v>17</v>
      </c>
      <c r="D53" s="136">
        <f t="shared" si="26"/>
        <v>27</v>
      </c>
      <c r="E53" s="116">
        <v>9</v>
      </c>
      <c r="F53" s="132">
        <v>6</v>
      </c>
      <c r="G53" s="140">
        <v>12</v>
      </c>
      <c r="H53" s="109"/>
      <c r="I53" s="121">
        <f t="shared" si="24"/>
        <v>1</v>
      </c>
      <c r="J53" s="114">
        <f t="shared" si="25"/>
        <v>2</v>
      </c>
    </row>
    <row r="54" spans="1:10" s="39" customFormat="1" ht="12" customHeight="1" x14ac:dyDescent="0.2">
      <c r="A54" s="127" t="s">
        <v>54</v>
      </c>
      <c r="B54" s="107">
        <v>4</v>
      </c>
      <c r="C54" s="108" t="s">
        <v>14</v>
      </c>
      <c r="D54" s="128">
        <f t="shared" si="26"/>
        <v>36</v>
      </c>
      <c r="E54" s="90">
        <v>18</v>
      </c>
      <c r="F54" s="117">
        <v>6</v>
      </c>
      <c r="G54" s="117">
        <v>12</v>
      </c>
      <c r="H54" s="109"/>
      <c r="I54" s="121">
        <f t="shared" si="24"/>
        <v>2</v>
      </c>
      <c r="J54" s="114">
        <f t="shared" si="25"/>
        <v>2</v>
      </c>
    </row>
    <row r="55" spans="1:10" s="39" customFormat="1" ht="28.15" customHeight="1" x14ac:dyDescent="0.2">
      <c r="A55" s="137" t="s">
        <v>87</v>
      </c>
      <c r="B55" s="115">
        <v>4</v>
      </c>
      <c r="C55" s="116" t="s">
        <v>14</v>
      </c>
      <c r="D55" s="109">
        <f t="shared" si="26"/>
        <v>18</v>
      </c>
      <c r="E55" s="119">
        <v>9</v>
      </c>
      <c r="F55" s="117">
        <v>3</v>
      </c>
      <c r="G55" s="138">
        <v>6</v>
      </c>
      <c r="H55" s="109"/>
      <c r="I55" s="121">
        <f t="shared" si="24"/>
        <v>1</v>
      </c>
      <c r="J55" s="114">
        <f t="shared" si="25"/>
        <v>1</v>
      </c>
    </row>
    <row r="56" spans="1:10" s="39" customFormat="1" ht="12" customHeight="1" x14ac:dyDescent="0.2">
      <c r="A56" s="139" t="s">
        <v>56</v>
      </c>
      <c r="B56" s="115">
        <v>4</v>
      </c>
      <c r="C56" s="116" t="s">
        <v>14</v>
      </c>
      <c r="D56" s="136">
        <f t="shared" si="26"/>
        <v>18</v>
      </c>
      <c r="E56" s="119">
        <v>9</v>
      </c>
      <c r="F56" s="117">
        <v>3</v>
      </c>
      <c r="G56" s="138">
        <v>6</v>
      </c>
      <c r="H56" s="109"/>
      <c r="I56" s="121">
        <f t="shared" si="24"/>
        <v>1</v>
      </c>
      <c r="J56" s="114">
        <f t="shared" si="25"/>
        <v>1</v>
      </c>
    </row>
    <row r="57" spans="1:10" s="39" customFormat="1" ht="12" customHeight="1" x14ac:dyDescent="0.2">
      <c r="A57" s="69" t="s">
        <v>22</v>
      </c>
      <c r="B57" s="42">
        <f>SUM(B49:B56)</f>
        <v>34</v>
      </c>
      <c r="C57" s="30">
        <f>COUNTIF(C49:C56,"e")</f>
        <v>3</v>
      </c>
      <c r="D57" s="31">
        <f t="shared" ref="D57:J57" si="27">SUM(D49:D56)</f>
        <v>216</v>
      </c>
      <c r="E57" s="31">
        <f t="shared" si="27"/>
        <v>81</v>
      </c>
      <c r="F57" s="31">
        <f t="shared" si="27"/>
        <v>45</v>
      </c>
      <c r="G57" s="31">
        <f t="shared" si="27"/>
        <v>90</v>
      </c>
      <c r="H57" s="31">
        <f t="shared" si="27"/>
        <v>0</v>
      </c>
      <c r="I57" s="31">
        <f t="shared" si="27"/>
        <v>9</v>
      </c>
      <c r="J57" s="31">
        <f t="shared" si="27"/>
        <v>15</v>
      </c>
    </row>
    <row r="58" spans="1:10" s="65" customFormat="1" ht="12" customHeight="1" x14ac:dyDescent="0.2">
      <c r="A58" s="70" t="s">
        <v>52</v>
      </c>
      <c r="B58" s="223" t="s">
        <v>12</v>
      </c>
      <c r="C58" s="224"/>
      <c r="D58" s="224"/>
      <c r="E58" s="224"/>
      <c r="F58" s="224"/>
      <c r="G58" s="224"/>
      <c r="H58" s="225"/>
      <c r="I58" s="71">
        <v>9</v>
      </c>
      <c r="J58" s="72">
        <v>9</v>
      </c>
    </row>
    <row r="59" spans="1:10" s="67" customFormat="1" ht="12" customHeight="1" x14ac:dyDescent="0.2">
      <c r="A59" s="134" t="s">
        <v>51</v>
      </c>
      <c r="B59" s="115">
        <v>5</v>
      </c>
      <c r="C59" s="116" t="s">
        <v>17</v>
      </c>
      <c r="D59" s="109">
        <f>SUM(E59:H59)</f>
        <v>36</v>
      </c>
      <c r="E59" s="109">
        <v>9</v>
      </c>
      <c r="F59" s="109">
        <v>9</v>
      </c>
      <c r="G59" s="116">
        <v>18</v>
      </c>
      <c r="H59" s="109"/>
      <c r="I59" s="121">
        <f>(E59/$I$48)</f>
        <v>1</v>
      </c>
      <c r="J59" s="114">
        <f>(F59+G59+H59)/J$48</f>
        <v>3</v>
      </c>
    </row>
    <row r="60" spans="1:10" s="67" customFormat="1" ht="12" customHeight="1" x14ac:dyDescent="0.2">
      <c r="A60" s="134" t="s">
        <v>57</v>
      </c>
      <c r="B60" s="122">
        <v>2</v>
      </c>
      <c r="C60" s="116" t="s">
        <v>14</v>
      </c>
      <c r="D60" s="109">
        <f>SUM(E60:H60)</f>
        <v>18</v>
      </c>
      <c r="E60" s="135">
        <v>9</v>
      </c>
      <c r="F60" s="132">
        <v>3</v>
      </c>
      <c r="G60" s="140">
        <v>6</v>
      </c>
      <c r="H60" s="109"/>
      <c r="I60" s="121">
        <f t="shared" ref="I60:I68" si="28">(E60/$I$48)</f>
        <v>1</v>
      </c>
      <c r="J60" s="114">
        <f t="shared" ref="J60:J68" si="29">(F60+G60+H60)/J$48</f>
        <v>1</v>
      </c>
    </row>
    <row r="61" spans="1:10" s="67" customFormat="1" ht="12" customHeight="1" x14ac:dyDescent="0.2">
      <c r="A61" s="139" t="s">
        <v>65</v>
      </c>
      <c r="B61" s="122">
        <v>5</v>
      </c>
      <c r="C61" s="116" t="s">
        <v>17</v>
      </c>
      <c r="D61" s="109">
        <f>SUM(E61:H61)</f>
        <v>36</v>
      </c>
      <c r="E61" s="141">
        <v>9</v>
      </c>
      <c r="F61" s="117">
        <v>9</v>
      </c>
      <c r="G61" s="138">
        <v>18</v>
      </c>
      <c r="H61" s="109"/>
      <c r="I61" s="121">
        <f t="shared" si="28"/>
        <v>1</v>
      </c>
      <c r="J61" s="114">
        <f t="shared" si="29"/>
        <v>3</v>
      </c>
    </row>
    <row r="62" spans="1:10" s="67" customFormat="1" ht="12" customHeight="1" x14ac:dyDescent="0.2">
      <c r="A62" s="134" t="s">
        <v>58</v>
      </c>
      <c r="B62" s="122">
        <v>2</v>
      </c>
      <c r="C62" s="116" t="s">
        <v>14</v>
      </c>
      <c r="D62" s="109">
        <f t="shared" ref="D62" si="30">SUM(E62:H62)</f>
        <v>18</v>
      </c>
      <c r="E62" s="135">
        <v>9</v>
      </c>
      <c r="F62" s="132">
        <v>3</v>
      </c>
      <c r="G62" s="140">
        <v>6</v>
      </c>
      <c r="H62" s="109"/>
      <c r="I62" s="121">
        <f t="shared" si="28"/>
        <v>1</v>
      </c>
      <c r="J62" s="114">
        <f t="shared" si="29"/>
        <v>1</v>
      </c>
    </row>
    <row r="63" spans="1:10" s="76" customFormat="1" x14ac:dyDescent="0.2">
      <c r="A63" s="134" t="s">
        <v>59</v>
      </c>
      <c r="B63" s="122">
        <v>2</v>
      </c>
      <c r="C63" s="116" t="s">
        <v>14</v>
      </c>
      <c r="D63" s="109">
        <f>SUM(E63:H63)</f>
        <v>18</v>
      </c>
      <c r="E63" s="135">
        <v>9</v>
      </c>
      <c r="F63" s="132">
        <v>3</v>
      </c>
      <c r="G63" s="140">
        <v>6</v>
      </c>
      <c r="H63" s="109"/>
      <c r="I63" s="121">
        <f>(E63/$I$48)</f>
        <v>1</v>
      </c>
      <c r="J63" s="114">
        <f>(F63+G63+H63)/J$48</f>
        <v>1</v>
      </c>
    </row>
    <row r="64" spans="1:10" s="76" customFormat="1" ht="51" x14ac:dyDescent="0.2">
      <c r="A64" s="137" t="s">
        <v>82</v>
      </c>
      <c r="B64" s="115">
        <v>4</v>
      </c>
      <c r="C64" s="116" t="s">
        <v>14</v>
      </c>
      <c r="D64" s="109">
        <f>SUM(E64:H64)</f>
        <v>27</v>
      </c>
      <c r="E64" s="110">
        <v>9</v>
      </c>
      <c r="F64" s="110">
        <v>6</v>
      </c>
      <c r="G64" s="110">
        <v>12</v>
      </c>
      <c r="H64" s="109"/>
      <c r="I64" s="121">
        <f t="shared" si="28"/>
        <v>1</v>
      </c>
      <c r="J64" s="114">
        <f t="shared" si="29"/>
        <v>2</v>
      </c>
    </row>
    <row r="65" spans="1:10" s="76" customFormat="1" x14ac:dyDescent="0.2">
      <c r="A65" s="134" t="s">
        <v>70</v>
      </c>
      <c r="B65" s="115">
        <v>5</v>
      </c>
      <c r="C65" s="116" t="s">
        <v>17</v>
      </c>
      <c r="D65" s="109">
        <f>SUM(E65:H65)</f>
        <v>36</v>
      </c>
      <c r="E65" s="90">
        <v>18</v>
      </c>
      <c r="F65" s="90">
        <v>6</v>
      </c>
      <c r="G65" s="90">
        <v>12</v>
      </c>
      <c r="H65" s="109"/>
      <c r="I65" s="121">
        <f t="shared" si="28"/>
        <v>2</v>
      </c>
      <c r="J65" s="114">
        <f t="shared" si="29"/>
        <v>2</v>
      </c>
    </row>
    <row r="66" spans="1:10" s="76" customFormat="1" ht="25.5" x14ac:dyDescent="0.2">
      <c r="A66" s="137" t="s">
        <v>86</v>
      </c>
      <c r="B66" s="115">
        <v>4</v>
      </c>
      <c r="C66" s="116" t="s">
        <v>14</v>
      </c>
      <c r="D66" s="109">
        <f>SUM(E66:H66)</f>
        <v>18</v>
      </c>
      <c r="E66" s="141">
        <v>9</v>
      </c>
      <c r="F66" s="117">
        <v>3</v>
      </c>
      <c r="G66" s="138">
        <v>6</v>
      </c>
      <c r="H66" s="109"/>
      <c r="I66" s="121">
        <f t="shared" si="28"/>
        <v>1</v>
      </c>
      <c r="J66" s="114">
        <f t="shared" si="29"/>
        <v>1</v>
      </c>
    </row>
    <row r="67" spans="1:10" s="76" customFormat="1" x14ac:dyDescent="0.2">
      <c r="A67" s="134" t="s">
        <v>68</v>
      </c>
      <c r="B67" s="115">
        <v>1</v>
      </c>
      <c r="C67" s="116" t="s">
        <v>14</v>
      </c>
      <c r="D67" s="109">
        <f>SUM(E67:H67)</f>
        <v>9</v>
      </c>
      <c r="E67" s="119"/>
      <c r="F67" s="117"/>
      <c r="G67" s="143">
        <v>9</v>
      </c>
      <c r="H67" s="109"/>
      <c r="I67" s="121">
        <f t="shared" si="28"/>
        <v>0</v>
      </c>
      <c r="J67" s="114">
        <f t="shared" si="29"/>
        <v>1</v>
      </c>
    </row>
    <row r="68" spans="1:10" s="76" customFormat="1" x14ac:dyDescent="0.2">
      <c r="A68" s="68" t="s">
        <v>60</v>
      </c>
      <c r="B68" s="115">
        <v>6</v>
      </c>
      <c r="C68" s="116" t="s">
        <v>17</v>
      </c>
      <c r="D68" s="109"/>
      <c r="E68" s="109"/>
      <c r="F68" s="109"/>
      <c r="G68" s="116"/>
      <c r="H68" s="109"/>
      <c r="I68" s="121">
        <f t="shared" si="28"/>
        <v>0</v>
      </c>
      <c r="J68" s="19">
        <f t="shared" si="29"/>
        <v>0</v>
      </c>
    </row>
    <row r="69" spans="1:10" s="76" customFormat="1" ht="12" customHeight="1" x14ac:dyDescent="0.2">
      <c r="A69" s="69" t="s">
        <v>22</v>
      </c>
      <c r="B69" s="42">
        <f>SUM(B59:B68)</f>
        <v>36</v>
      </c>
      <c r="C69" s="30">
        <f>COUNTIF(C59:C68,"e")</f>
        <v>4</v>
      </c>
      <c r="D69" s="31">
        <f t="shared" ref="D69:J69" si="31">SUM(D59:D68)</f>
        <v>216</v>
      </c>
      <c r="E69" s="31">
        <f t="shared" si="31"/>
        <v>81</v>
      </c>
      <c r="F69" s="31">
        <f t="shared" si="31"/>
        <v>42</v>
      </c>
      <c r="G69" s="31">
        <f t="shared" si="31"/>
        <v>93</v>
      </c>
      <c r="H69" s="31">
        <f t="shared" si="31"/>
        <v>0</v>
      </c>
      <c r="I69" s="31">
        <f t="shared" si="31"/>
        <v>9</v>
      </c>
      <c r="J69" s="31">
        <f t="shared" si="31"/>
        <v>15</v>
      </c>
    </row>
    <row r="70" spans="1:10" s="39" customFormat="1" ht="12" customHeight="1" x14ac:dyDescent="0.2">
      <c r="A70" s="70" t="s">
        <v>61</v>
      </c>
      <c r="B70" s="222" t="s">
        <v>12</v>
      </c>
      <c r="C70" s="222"/>
      <c r="D70" s="222"/>
      <c r="E70" s="222"/>
      <c r="F70" s="222"/>
      <c r="G70" s="222"/>
      <c r="H70" s="222"/>
      <c r="I70" s="145">
        <v>9</v>
      </c>
      <c r="J70" s="146">
        <v>9</v>
      </c>
    </row>
    <row r="71" spans="1:10" s="67" customFormat="1" ht="12" customHeight="1" x14ac:dyDescent="0.2">
      <c r="A71" s="134" t="s">
        <v>50</v>
      </c>
      <c r="B71" s="115">
        <v>4</v>
      </c>
      <c r="C71" s="125" t="s">
        <v>14</v>
      </c>
      <c r="D71" s="128">
        <f>SUM(E71:H71)</f>
        <v>18</v>
      </c>
      <c r="E71" s="90">
        <v>9</v>
      </c>
      <c r="F71" s="117">
        <v>3</v>
      </c>
      <c r="G71" s="117">
        <v>6</v>
      </c>
      <c r="H71" s="109"/>
      <c r="I71" s="121">
        <f>(E71/$I$48)</f>
        <v>1</v>
      </c>
      <c r="J71" s="114">
        <f t="shared" ref="J71:J81" si="32">(F71+G71+H71)/J$48</f>
        <v>1</v>
      </c>
    </row>
    <row r="72" spans="1:10" s="67" customFormat="1" ht="12" customHeight="1" x14ac:dyDescent="0.2">
      <c r="A72" s="139" t="s">
        <v>62</v>
      </c>
      <c r="B72" s="115">
        <v>4</v>
      </c>
      <c r="C72" s="116" t="s">
        <v>17</v>
      </c>
      <c r="D72" s="109">
        <f t="shared" ref="D72:D78" si="33">SUM(E72:H72)</f>
        <v>27</v>
      </c>
      <c r="E72" s="90">
        <v>9</v>
      </c>
      <c r="F72" s="90">
        <v>6</v>
      </c>
      <c r="G72" s="90">
        <v>12</v>
      </c>
      <c r="H72" s="109"/>
      <c r="I72" s="121">
        <f t="shared" ref="I72:I81" si="34">(E72/$I$48)</f>
        <v>1</v>
      </c>
      <c r="J72" s="114">
        <f t="shared" si="32"/>
        <v>2</v>
      </c>
    </row>
    <row r="73" spans="1:10" s="67" customFormat="1" ht="27" customHeight="1" x14ac:dyDescent="0.2">
      <c r="A73" s="137" t="s">
        <v>89</v>
      </c>
      <c r="B73" s="115">
        <v>2</v>
      </c>
      <c r="C73" s="116" t="s">
        <v>14</v>
      </c>
      <c r="D73" s="109">
        <f>SUM(E73:H73)</f>
        <v>9</v>
      </c>
      <c r="E73" s="119"/>
      <c r="F73" s="117">
        <v>3</v>
      </c>
      <c r="G73" s="138">
        <v>6</v>
      </c>
      <c r="H73" s="109"/>
      <c r="I73" s="121">
        <f>(E73/$I$48)</f>
        <v>0</v>
      </c>
      <c r="J73" s="114">
        <f>(F73+G73+H73)/J$48</f>
        <v>1</v>
      </c>
    </row>
    <row r="74" spans="1:10" s="67" customFormat="1" ht="12" customHeight="1" x14ac:dyDescent="0.2">
      <c r="A74" s="134" t="s">
        <v>69</v>
      </c>
      <c r="B74" s="115">
        <v>4</v>
      </c>
      <c r="C74" s="116" t="s">
        <v>14</v>
      </c>
      <c r="D74" s="109">
        <f>SUM(E74:H74)</f>
        <v>18</v>
      </c>
      <c r="E74" s="119">
        <v>9</v>
      </c>
      <c r="F74" s="117">
        <v>3</v>
      </c>
      <c r="G74" s="138">
        <v>6</v>
      </c>
      <c r="H74" s="109"/>
      <c r="I74" s="121">
        <f>(E74/$I$48)</f>
        <v>1</v>
      </c>
      <c r="J74" s="114">
        <f>(F74+G74+H74)/J$48</f>
        <v>1</v>
      </c>
    </row>
    <row r="75" spans="1:10" s="67" customFormat="1" ht="12" customHeight="1" x14ac:dyDescent="0.2">
      <c r="A75" s="134" t="s">
        <v>64</v>
      </c>
      <c r="B75" s="115">
        <v>4</v>
      </c>
      <c r="C75" s="116" t="s">
        <v>14</v>
      </c>
      <c r="D75" s="109">
        <f>SUM(E75:H75)</f>
        <v>18</v>
      </c>
      <c r="E75" s="141">
        <v>9</v>
      </c>
      <c r="F75" s="117">
        <v>3</v>
      </c>
      <c r="G75" s="138">
        <v>6</v>
      </c>
      <c r="H75" s="109"/>
      <c r="I75" s="121">
        <f t="shared" si="34"/>
        <v>1</v>
      </c>
      <c r="J75" s="114">
        <f t="shared" si="32"/>
        <v>1</v>
      </c>
    </row>
    <row r="76" spans="1:10" s="76" customFormat="1" ht="25.5" x14ac:dyDescent="0.2">
      <c r="A76" s="137" t="s">
        <v>92</v>
      </c>
      <c r="B76" s="115">
        <v>2</v>
      </c>
      <c r="C76" s="116" t="s">
        <v>14</v>
      </c>
      <c r="D76" s="109">
        <f>SUM(E76:H76)</f>
        <v>18</v>
      </c>
      <c r="E76" s="141">
        <v>9</v>
      </c>
      <c r="F76" s="117">
        <v>3</v>
      </c>
      <c r="G76" s="138">
        <v>6</v>
      </c>
      <c r="H76" s="109"/>
      <c r="I76" s="121">
        <f t="shared" si="34"/>
        <v>1</v>
      </c>
      <c r="J76" s="114">
        <f t="shared" si="32"/>
        <v>1</v>
      </c>
    </row>
    <row r="77" spans="1:10" s="76" customFormat="1" x14ac:dyDescent="0.2">
      <c r="A77" s="134" t="s">
        <v>66</v>
      </c>
      <c r="B77" s="115">
        <v>4</v>
      </c>
      <c r="C77" s="116" t="s">
        <v>14</v>
      </c>
      <c r="D77" s="109">
        <f t="shared" si="33"/>
        <v>18</v>
      </c>
      <c r="E77" s="141">
        <v>9</v>
      </c>
      <c r="F77" s="117">
        <v>3</v>
      </c>
      <c r="G77" s="138">
        <v>6</v>
      </c>
      <c r="H77" s="109"/>
      <c r="I77" s="121">
        <f t="shared" si="34"/>
        <v>1</v>
      </c>
      <c r="J77" s="114">
        <f t="shared" si="32"/>
        <v>1</v>
      </c>
    </row>
    <row r="78" spans="1:10" s="76" customFormat="1" x14ac:dyDescent="0.2">
      <c r="A78" s="139" t="s">
        <v>67</v>
      </c>
      <c r="B78" s="115">
        <v>4</v>
      </c>
      <c r="C78" s="116" t="s">
        <v>14</v>
      </c>
      <c r="D78" s="109">
        <f t="shared" si="33"/>
        <v>18</v>
      </c>
      <c r="E78" s="141">
        <v>9</v>
      </c>
      <c r="F78" s="117">
        <v>3</v>
      </c>
      <c r="G78" s="138">
        <v>6</v>
      </c>
      <c r="H78" s="144"/>
      <c r="I78" s="121">
        <f t="shared" si="34"/>
        <v>1</v>
      </c>
      <c r="J78" s="114">
        <f t="shared" si="32"/>
        <v>1</v>
      </c>
    </row>
    <row r="79" spans="1:10" s="76" customFormat="1" ht="25.5" x14ac:dyDescent="0.2">
      <c r="A79" s="137" t="s">
        <v>83</v>
      </c>
      <c r="B79" s="115">
        <v>2</v>
      </c>
      <c r="C79" s="116" t="s">
        <v>14</v>
      </c>
      <c r="D79" s="109">
        <f>SUM(E79:H79)</f>
        <v>18</v>
      </c>
      <c r="E79" s="141">
        <v>9</v>
      </c>
      <c r="F79" s="117">
        <v>3</v>
      </c>
      <c r="G79" s="138">
        <v>6</v>
      </c>
      <c r="H79" s="144"/>
      <c r="I79" s="121">
        <f t="shared" si="34"/>
        <v>1</v>
      </c>
      <c r="J79" s="114">
        <f t="shared" si="32"/>
        <v>1</v>
      </c>
    </row>
    <row r="80" spans="1:10" s="76" customFormat="1" x14ac:dyDescent="0.2">
      <c r="A80" s="134" t="s">
        <v>73</v>
      </c>
      <c r="B80" s="115">
        <v>3</v>
      </c>
      <c r="C80" s="116" t="s">
        <v>14</v>
      </c>
      <c r="D80" s="109">
        <f>SUM(E80:H80)</f>
        <v>18</v>
      </c>
      <c r="E80" s="109"/>
      <c r="F80" s="109"/>
      <c r="G80" s="109">
        <v>18</v>
      </c>
      <c r="H80" s="109"/>
      <c r="I80" s="121">
        <f t="shared" si="34"/>
        <v>0</v>
      </c>
      <c r="J80" s="114">
        <f t="shared" si="32"/>
        <v>2</v>
      </c>
    </row>
    <row r="81" spans="1:10" s="76" customFormat="1" x14ac:dyDescent="0.2">
      <c r="A81" s="134" t="s">
        <v>74</v>
      </c>
      <c r="B81" s="122">
        <v>6</v>
      </c>
      <c r="C81" s="116" t="s">
        <v>17</v>
      </c>
      <c r="D81" s="109"/>
      <c r="E81" s="109"/>
      <c r="F81" s="109"/>
      <c r="G81" s="109"/>
      <c r="H81" s="109"/>
      <c r="I81" s="121">
        <f t="shared" si="34"/>
        <v>0</v>
      </c>
      <c r="J81" s="114">
        <f t="shared" si="32"/>
        <v>0</v>
      </c>
    </row>
    <row r="82" spans="1:10" s="76" customFormat="1" ht="12" customHeight="1" x14ac:dyDescent="0.2">
      <c r="A82" s="69" t="s">
        <v>22</v>
      </c>
      <c r="B82" s="42">
        <f>SUM(B71:B81)</f>
        <v>39</v>
      </c>
      <c r="C82" s="100">
        <f>COUNTIF(C71:C81,"e")</f>
        <v>2</v>
      </c>
      <c r="D82" s="31">
        <f>SUM(D71:D81)</f>
        <v>180</v>
      </c>
      <c r="E82" s="31">
        <f>SUM(E71:E81)</f>
        <v>72</v>
      </c>
      <c r="F82" s="31">
        <f t="shared" ref="F82:H82" si="35">SUM(F71:F81)</f>
        <v>30</v>
      </c>
      <c r="G82" s="31">
        <f t="shared" si="35"/>
        <v>78</v>
      </c>
      <c r="H82" s="31">
        <f t="shared" si="35"/>
        <v>0</v>
      </c>
      <c r="I82" s="31">
        <f>SUM(I67:I81)</f>
        <v>26</v>
      </c>
      <c r="J82" s="31">
        <f>SUM(J67:J81)</f>
        <v>37</v>
      </c>
    </row>
    <row r="83" spans="1:10" x14ac:dyDescent="0.2">
      <c r="A83" s="81" t="s">
        <v>84</v>
      </c>
      <c r="B83" s="42">
        <f>B57+B69+B82</f>
        <v>109</v>
      </c>
      <c r="C83" s="42">
        <f>C57+C69+C82</f>
        <v>9</v>
      </c>
      <c r="D83" s="42">
        <f>D57+D69++D82</f>
        <v>612</v>
      </c>
      <c r="E83" s="42">
        <f>E57+E69++E82</f>
        <v>234</v>
      </c>
      <c r="F83" s="42">
        <f>F57+F69++F82</f>
        <v>117</v>
      </c>
      <c r="G83" s="42">
        <f>G57+G69++G82</f>
        <v>261</v>
      </c>
      <c r="H83" s="42">
        <f>H57+H69++H82</f>
        <v>0</v>
      </c>
      <c r="I83" s="82"/>
      <c r="J83" s="83"/>
    </row>
    <row r="84" spans="1:10" x14ac:dyDescent="0.2">
      <c r="A84" s="84" t="s">
        <v>88</v>
      </c>
      <c r="B84" s="85">
        <f t="shared" ref="B84:H84" si="36">B13+B22+B32+B42+B57+B69+B82</f>
        <v>210</v>
      </c>
      <c r="C84" s="85">
        <f t="shared" si="36"/>
        <v>20</v>
      </c>
      <c r="D84" s="85">
        <f t="shared" si="36"/>
        <v>1440</v>
      </c>
      <c r="E84" s="85">
        <f t="shared" si="36"/>
        <v>576</v>
      </c>
      <c r="F84" s="85">
        <f t="shared" si="36"/>
        <v>261</v>
      </c>
      <c r="G84" s="85">
        <f t="shared" si="36"/>
        <v>603</v>
      </c>
      <c r="H84" s="85">
        <f t="shared" si="36"/>
        <v>0</v>
      </c>
      <c r="I84" s="44"/>
      <c r="J84" s="44"/>
    </row>
    <row r="85" spans="1:10" x14ac:dyDescent="0.2">
      <c r="A85" s="147" t="s">
        <v>75</v>
      </c>
      <c r="B85" s="96"/>
      <c r="C85" s="97"/>
      <c r="D85" s="98"/>
      <c r="E85" s="148">
        <f>(E84/D84)*100</f>
        <v>40</v>
      </c>
      <c r="F85" s="148">
        <f>(F84/D84)*100</f>
        <v>18.125</v>
      </c>
      <c r="G85" s="148">
        <f>(G84/D84)*100</f>
        <v>41.875</v>
      </c>
      <c r="H85" s="148">
        <f>(H84/D84)*100</f>
        <v>0</v>
      </c>
      <c r="I85" s="46"/>
      <c r="J85" s="47"/>
    </row>
    <row r="86" spans="1:10" x14ac:dyDescent="0.2">
      <c r="J86" s="7"/>
    </row>
    <row r="87" spans="1:10" x14ac:dyDescent="0.2">
      <c r="A87" s="86" t="s">
        <v>76</v>
      </c>
      <c r="J87" s="7"/>
    </row>
    <row r="88" spans="1:10" x14ac:dyDescent="0.2">
      <c r="A88" s="86" t="s">
        <v>77</v>
      </c>
      <c r="J88" s="7"/>
    </row>
    <row r="89" spans="1:10" x14ac:dyDescent="0.2">
      <c r="A89" s="86" t="s">
        <v>78</v>
      </c>
      <c r="J89" s="7"/>
    </row>
    <row r="90" spans="1:10" x14ac:dyDescent="0.2">
      <c r="A90" s="87"/>
      <c r="J90" s="7"/>
    </row>
    <row r="91" spans="1:10" x14ac:dyDescent="0.2">
      <c r="J91" s="7"/>
    </row>
    <row r="92" spans="1:10" x14ac:dyDescent="0.2">
      <c r="J92" s="88"/>
    </row>
    <row r="93" spans="1:10" x14ac:dyDescent="0.2">
      <c r="J93" s="7"/>
    </row>
    <row r="94" spans="1:10" x14ac:dyDescent="0.2">
      <c r="J94" s="7"/>
    </row>
    <row r="95" spans="1:10" x14ac:dyDescent="0.2">
      <c r="J95" s="7"/>
    </row>
    <row r="96" spans="1:10" x14ac:dyDescent="0.2">
      <c r="J96" s="7"/>
    </row>
    <row r="97" spans="10:10" x14ac:dyDescent="0.2">
      <c r="J97" s="7"/>
    </row>
    <row r="98" spans="10:10" x14ac:dyDescent="0.2">
      <c r="J98" s="7"/>
    </row>
    <row r="99" spans="10:10" x14ac:dyDescent="0.2">
      <c r="J99" s="7"/>
    </row>
    <row r="100" spans="10:10" x14ac:dyDescent="0.2">
      <c r="J100" s="7"/>
    </row>
    <row r="101" spans="10:10" x14ac:dyDescent="0.2">
      <c r="J101" s="7"/>
    </row>
    <row r="102" spans="10:10" x14ac:dyDescent="0.2">
      <c r="J102" s="7"/>
    </row>
    <row r="103" spans="10:10" x14ac:dyDescent="0.2">
      <c r="J103" s="7"/>
    </row>
    <row r="104" spans="10:10" x14ac:dyDescent="0.2">
      <c r="J104" s="7"/>
    </row>
    <row r="105" spans="10:10" x14ac:dyDescent="0.2">
      <c r="J105" s="7"/>
    </row>
    <row r="106" spans="10:10" x14ac:dyDescent="0.2">
      <c r="J106" s="7"/>
    </row>
    <row r="107" spans="10:10" x14ac:dyDescent="0.2">
      <c r="J107" s="7"/>
    </row>
    <row r="108" spans="10:10" x14ac:dyDescent="0.2">
      <c r="J108" s="7"/>
    </row>
    <row r="109" spans="10:10" x14ac:dyDescent="0.2">
      <c r="J109" s="7"/>
    </row>
    <row r="110" spans="10:10" x14ac:dyDescent="0.2">
      <c r="J110" s="7"/>
    </row>
    <row r="111" spans="10:10" x14ac:dyDescent="0.2">
      <c r="J111" s="7"/>
    </row>
    <row r="112" spans="10:10" x14ac:dyDescent="0.2">
      <c r="J112" s="7"/>
    </row>
    <row r="113" spans="10:10" x14ac:dyDescent="0.2">
      <c r="J113" s="7"/>
    </row>
    <row r="114" spans="10:10" x14ac:dyDescent="0.2">
      <c r="J114" s="7"/>
    </row>
    <row r="115" spans="10:10" x14ac:dyDescent="0.2">
      <c r="J115" s="7"/>
    </row>
    <row r="116" spans="10:10" x14ac:dyDescent="0.2">
      <c r="J116" s="7"/>
    </row>
    <row r="117" spans="10:10" x14ac:dyDescent="0.2">
      <c r="J117" s="7"/>
    </row>
    <row r="118" spans="10:10" x14ac:dyDescent="0.2">
      <c r="J118" s="7"/>
    </row>
    <row r="119" spans="10:10" x14ac:dyDescent="0.2">
      <c r="J119" s="7"/>
    </row>
    <row r="120" spans="10:10" x14ac:dyDescent="0.2">
      <c r="J120" s="7"/>
    </row>
    <row r="121" spans="10:10" x14ac:dyDescent="0.2">
      <c r="J121" s="7"/>
    </row>
    <row r="122" spans="10:10" x14ac:dyDescent="0.2">
      <c r="J122" s="7"/>
    </row>
    <row r="123" spans="10:10" x14ac:dyDescent="0.2">
      <c r="J123" s="7"/>
    </row>
    <row r="124" spans="10:10" x14ac:dyDescent="0.2">
      <c r="J124" s="7"/>
    </row>
    <row r="125" spans="10:10" x14ac:dyDescent="0.2">
      <c r="J125" s="7"/>
    </row>
    <row r="126" spans="10:10" x14ac:dyDescent="0.2">
      <c r="J126" s="7"/>
    </row>
    <row r="127" spans="10:10" x14ac:dyDescent="0.2">
      <c r="J127" s="7"/>
    </row>
    <row r="128" spans="10:10" x14ac:dyDescent="0.2">
      <c r="J128" s="7"/>
    </row>
    <row r="129" spans="10:10" x14ac:dyDescent="0.2">
      <c r="J129" s="7"/>
    </row>
    <row r="130" spans="10:10" x14ac:dyDescent="0.2">
      <c r="J130" s="7"/>
    </row>
    <row r="131" spans="10:10" x14ac:dyDescent="0.2">
      <c r="J131" s="7"/>
    </row>
    <row r="132" spans="10:10" x14ac:dyDescent="0.2">
      <c r="J132" s="7"/>
    </row>
    <row r="133" spans="10:10" x14ac:dyDescent="0.2">
      <c r="J133" s="7"/>
    </row>
    <row r="134" spans="10:10" x14ac:dyDescent="0.2">
      <c r="J134" s="7"/>
    </row>
    <row r="135" spans="10:10" x14ac:dyDescent="0.2">
      <c r="J135" s="7"/>
    </row>
    <row r="136" spans="10:10" x14ac:dyDescent="0.2">
      <c r="J136" s="7"/>
    </row>
    <row r="137" spans="10:10" x14ac:dyDescent="0.2">
      <c r="J137" s="7"/>
    </row>
    <row r="138" spans="10:10" x14ac:dyDescent="0.2">
      <c r="J138" s="7"/>
    </row>
    <row r="139" spans="10:10" x14ac:dyDescent="0.2">
      <c r="J139" s="7"/>
    </row>
    <row r="140" spans="10:10" x14ac:dyDescent="0.2">
      <c r="J140" s="7"/>
    </row>
    <row r="141" spans="10:10" x14ac:dyDescent="0.2">
      <c r="J141" s="7"/>
    </row>
    <row r="142" spans="10:10" x14ac:dyDescent="0.2">
      <c r="J142" s="7"/>
    </row>
    <row r="143" spans="10:10" x14ac:dyDescent="0.2">
      <c r="J143" s="7"/>
    </row>
    <row r="144" spans="10:10" x14ac:dyDescent="0.2">
      <c r="J144" s="7"/>
    </row>
    <row r="145" spans="10:10" x14ac:dyDescent="0.2">
      <c r="J145" s="7"/>
    </row>
    <row r="146" spans="10:10" x14ac:dyDescent="0.2">
      <c r="J146" s="7"/>
    </row>
    <row r="147" spans="10:10" x14ac:dyDescent="0.2">
      <c r="J147" s="7"/>
    </row>
    <row r="148" spans="10:10" x14ac:dyDescent="0.2">
      <c r="J148" s="7"/>
    </row>
    <row r="149" spans="10:10" x14ac:dyDescent="0.2">
      <c r="J149" s="7"/>
    </row>
    <row r="150" spans="10:10" x14ac:dyDescent="0.2">
      <c r="J150" s="7"/>
    </row>
    <row r="151" spans="10:10" x14ac:dyDescent="0.2">
      <c r="J151" s="7"/>
    </row>
    <row r="152" spans="10:10" x14ac:dyDescent="0.2">
      <c r="J152" s="7"/>
    </row>
    <row r="153" spans="10:10" x14ac:dyDescent="0.2">
      <c r="J153" s="7"/>
    </row>
    <row r="154" spans="10:10" x14ac:dyDescent="0.2">
      <c r="J154" s="7"/>
    </row>
    <row r="155" spans="10:10" x14ac:dyDescent="0.2">
      <c r="J155" s="7"/>
    </row>
    <row r="156" spans="10:10" x14ac:dyDescent="0.2">
      <c r="J156" s="7"/>
    </row>
    <row r="157" spans="10:10" x14ac:dyDescent="0.2">
      <c r="J157" s="7"/>
    </row>
    <row r="158" spans="10:10" x14ac:dyDescent="0.2">
      <c r="J158" s="7"/>
    </row>
    <row r="159" spans="10:10" x14ac:dyDescent="0.2">
      <c r="J159" s="7"/>
    </row>
    <row r="160" spans="10:10" x14ac:dyDescent="0.2">
      <c r="J160" s="7"/>
    </row>
    <row r="161" spans="10:10" x14ac:dyDescent="0.2">
      <c r="J161" s="7"/>
    </row>
    <row r="162" spans="10:10" x14ac:dyDescent="0.2">
      <c r="J162" s="7"/>
    </row>
    <row r="163" spans="10:10" x14ac:dyDescent="0.2">
      <c r="J163" s="7"/>
    </row>
    <row r="164" spans="10:10" x14ac:dyDescent="0.2">
      <c r="J164" s="7"/>
    </row>
    <row r="165" spans="10:10" x14ac:dyDescent="0.2">
      <c r="J165" s="7"/>
    </row>
    <row r="166" spans="10:10" x14ac:dyDescent="0.2">
      <c r="J166" s="7"/>
    </row>
    <row r="167" spans="10:10" x14ac:dyDescent="0.2">
      <c r="J167" s="7"/>
    </row>
    <row r="168" spans="10:10" x14ac:dyDescent="0.2">
      <c r="J168" s="7"/>
    </row>
    <row r="169" spans="10:10" x14ac:dyDescent="0.2">
      <c r="J169" s="7"/>
    </row>
    <row r="170" spans="10:10" x14ac:dyDescent="0.2">
      <c r="J170" s="7"/>
    </row>
    <row r="171" spans="10:10" x14ac:dyDescent="0.2">
      <c r="J171" s="7"/>
    </row>
    <row r="172" spans="10:10" x14ac:dyDescent="0.2">
      <c r="J172" s="7"/>
    </row>
    <row r="173" spans="10:10" x14ac:dyDescent="0.2">
      <c r="J173" s="7"/>
    </row>
    <row r="174" spans="10:10" x14ac:dyDescent="0.2">
      <c r="J174" s="7"/>
    </row>
    <row r="175" spans="10:10" x14ac:dyDescent="0.2">
      <c r="J175" s="7"/>
    </row>
    <row r="176" spans="10:10" x14ac:dyDescent="0.2">
      <c r="J176" s="7"/>
    </row>
    <row r="177" spans="10:10" x14ac:dyDescent="0.2">
      <c r="J177" s="7"/>
    </row>
    <row r="178" spans="10:10" x14ac:dyDescent="0.2">
      <c r="J178" s="7"/>
    </row>
    <row r="179" spans="10:10" x14ac:dyDescent="0.2">
      <c r="J179" s="7"/>
    </row>
    <row r="180" spans="10:10" x14ac:dyDescent="0.2">
      <c r="J180" s="7"/>
    </row>
    <row r="181" spans="10:10" x14ac:dyDescent="0.2">
      <c r="J181" s="7"/>
    </row>
    <row r="182" spans="10:10" x14ac:dyDescent="0.2">
      <c r="J182" s="7"/>
    </row>
    <row r="183" spans="10:10" x14ac:dyDescent="0.2">
      <c r="J183" s="7"/>
    </row>
    <row r="184" spans="10:10" x14ac:dyDescent="0.2">
      <c r="J184" s="7"/>
    </row>
    <row r="185" spans="10:10" x14ac:dyDescent="0.2">
      <c r="J185" s="7"/>
    </row>
    <row r="186" spans="10:10" x14ac:dyDescent="0.2">
      <c r="J186" s="7"/>
    </row>
    <row r="187" spans="10:10" x14ac:dyDescent="0.2">
      <c r="J187" s="7"/>
    </row>
    <row r="188" spans="10:10" x14ac:dyDescent="0.2">
      <c r="J188" s="7"/>
    </row>
    <row r="189" spans="10:10" x14ac:dyDescent="0.2">
      <c r="J189" s="7"/>
    </row>
    <row r="190" spans="10:10" x14ac:dyDescent="0.2">
      <c r="J190" s="7"/>
    </row>
    <row r="191" spans="10:10" x14ac:dyDescent="0.2">
      <c r="J191" s="7"/>
    </row>
    <row r="192" spans="10:10" x14ac:dyDescent="0.2">
      <c r="J192" s="7"/>
    </row>
    <row r="193" spans="10:10" x14ac:dyDescent="0.2">
      <c r="J193" s="7"/>
    </row>
    <row r="194" spans="10:10" x14ac:dyDescent="0.2">
      <c r="J194" s="7"/>
    </row>
    <row r="195" spans="10:10" x14ac:dyDescent="0.2">
      <c r="J195" s="7"/>
    </row>
    <row r="196" spans="10:10" x14ac:dyDescent="0.2">
      <c r="J196" s="7"/>
    </row>
    <row r="197" spans="10:10" x14ac:dyDescent="0.2">
      <c r="J197" s="7"/>
    </row>
    <row r="198" spans="10:10" x14ac:dyDescent="0.2">
      <c r="J198" s="7"/>
    </row>
    <row r="199" spans="10:10" x14ac:dyDescent="0.2">
      <c r="J199" s="7"/>
    </row>
    <row r="200" spans="10:10" x14ac:dyDescent="0.2">
      <c r="J200" s="7"/>
    </row>
    <row r="201" spans="10:10" x14ac:dyDescent="0.2">
      <c r="J201" s="7"/>
    </row>
    <row r="202" spans="10:10" x14ac:dyDescent="0.2">
      <c r="J202" s="7"/>
    </row>
    <row r="203" spans="10:10" x14ac:dyDescent="0.2">
      <c r="J203" s="7"/>
    </row>
  </sheetData>
  <mergeCells count="9">
    <mergeCell ref="B33:H33"/>
    <mergeCell ref="B48:H48"/>
    <mergeCell ref="B58:H58"/>
    <mergeCell ref="B70:H70"/>
    <mergeCell ref="A1:J1"/>
    <mergeCell ref="A2:J2"/>
    <mergeCell ref="B4:H4"/>
    <mergeCell ref="B14:H14"/>
    <mergeCell ref="B23:H23"/>
  </mergeCells>
  <pageMargins left="0" right="0" top="0.6" bottom="0" header="0.511811023622047" footer="0.511811023622047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1B3A-803A-441C-94AD-7F7F772D844B}">
  <dimension ref="A1:J204"/>
  <sheetViews>
    <sheetView zoomScale="120" zoomScaleNormal="120" workbookViewId="0">
      <selection activeCell="A2" sqref="A2:J2"/>
    </sheetView>
  </sheetViews>
  <sheetFormatPr defaultColWidth="13" defaultRowHeight="12.75" x14ac:dyDescent="0.2"/>
  <cols>
    <col min="1" max="1" width="43.85546875" style="86" customWidth="1"/>
    <col min="2" max="2" width="5.85546875" style="2" customWidth="1"/>
    <col min="3" max="5" width="5.85546875" style="3" customWidth="1"/>
    <col min="6" max="6" width="5" style="3" customWidth="1"/>
    <col min="7" max="7" width="5.42578125" style="3" customWidth="1"/>
    <col min="8" max="8" width="5.85546875" style="3" customWidth="1"/>
    <col min="9" max="9" width="5.85546875" style="4" customWidth="1"/>
    <col min="10" max="10" width="5.85546875" style="5" customWidth="1"/>
    <col min="11" max="16384" width="13" style="65"/>
  </cols>
  <sheetData>
    <row r="1" spans="1:10" x14ac:dyDescent="0.2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48" customHeight="1" x14ac:dyDescent="0.2">
      <c r="A2" s="227" t="s">
        <v>114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0" s="20" customFormat="1" ht="83.25" customHeight="1" x14ac:dyDescent="0.25">
      <c r="A3" s="8" t="s">
        <v>1</v>
      </c>
      <c r="B3" s="9" t="s">
        <v>2</v>
      </c>
      <c r="C3" s="155" t="s">
        <v>3</v>
      </c>
      <c r="D3" s="155" t="s">
        <v>4</v>
      </c>
      <c r="E3" s="156" t="s">
        <v>5</v>
      </c>
      <c r="F3" s="157" t="s">
        <v>6</v>
      </c>
      <c r="G3" s="157" t="s">
        <v>7</v>
      </c>
      <c r="H3" s="155" t="s">
        <v>8</v>
      </c>
      <c r="I3" s="158" t="s">
        <v>9</v>
      </c>
      <c r="J3" s="158" t="s">
        <v>10</v>
      </c>
    </row>
    <row r="4" spans="1:10" s="20" customFormat="1" ht="12.75" customHeight="1" x14ac:dyDescent="0.25">
      <c r="A4" s="15" t="s">
        <v>11</v>
      </c>
      <c r="B4" s="222" t="s">
        <v>12</v>
      </c>
      <c r="C4" s="222"/>
      <c r="D4" s="222"/>
      <c r="E4" s="222"/>
      <c r="F4" s="222"/>
      <c r="G4" s="222"/>
      <c r="H4" s="222"/>
      <c r="I4" s="16">
        <v>9</v>
      </c>
      <c r="J4" s="17">
        <v>9</v>
      </c>
    </row>
    <row r="5" spans="1:10" s="20" customFormat="1" ht="12" customHeight="1" x14ac:dyDescent="0.25">
      <c r="A5" s="159" t="s">
        <v>13</v>
      </c>
      <c r="B5" s="160">
        <v>2</v>
      </c>
      <c r="C5" s="161" t="s">
        <v>14</v>
      </c>
      <c r="D5" s="22">
        <v>18</v>
      </c>
      <c r="E5" s="162"/>
      <c r="F5" s="163"/>
      <c r="G5" s="163">
        <v>18</v>
      </c>
      <c r="H5" s="164"/>
      <c r="I5" s="165">
        <f>E5/$I$4</f>
        <v>0</v>
      </c>
      <c r="J5" s="19">
        <f>(F5+G5+H5)/$J$4</f>
        <v>2</v>
      </c>
    </row>
    <row r="6" spans="1:10" s="20" customFormat="1" ht="12" customHeight="1" x14ac:dyDescent="0.25">
      <c r="A6" s="159" t="s">
        <v>15</v>
      </c>
      <c r="B6" s="21">
        <v>4</v>
      </c>
      <c r="C6" s="34" t="s">
        <v>14</v>
      </c>
      <c r="D6" s="22">
        <f t="shared" ref="D6:D12" si="0">SUM(E6:H6)</f>
        <v>27</v>
      </c>
      <c r="E6" s="23">
        <v>9</v>
      </c>
      <c r="F6" s="24">
        <v>6</v>
      </c>
      <c r="G6" s="24">
        <v>12</v>
      </c>
      <c r="H6" s="166"/>
      <c r="I6" s="165">
        <f t="shared" ref="I6:I12" si="1">E6/$I$4</f>
        <v>1</v>
      </c>
      <c r="J6" s="19">
        <f t="shared" ref="J6:J12" si="2">(F6+G6+H6)/$J$4</f>
        <v>2</v>
      </c>
    </row>
    <row r="7" spans="1:10" s="20" customFormat="1" ht="12" customHeight="1" x14ac:dyDescent="0.25">
      <c r="A7" s="159" t="s">
        <v>16</v>
      </c>
      <c r="B7" s="21">
        <v>4</v>
      </c>
      <c r="C7" s="34" t="s">
        <v>14</v>
      </c>
      <c r="D7" s="22">
        <f t="shared" si="0"/>
        <v>27</v>
      </c>
      <c r="E7" s="23">
        <v>9</v>
      </c>
      <c r="F7" s="24">
        <v>6</v>
      </c>
      <c r="G7" s="24">
        <v>12</v>
      </c>
      <c r="H7" s="166"/>
      <c r="I7" s="165">
        <f t="shared" si="1"/>
        <v>1</v>
      </c>
      <c r="J7" s="19">
        <f t="shared" si="2"/>
        <v>2</v>
      </c>
    </row>
    <row r="8" spans="1:10" s="25" customFormat="1" ht="12" customHeight="1" x14ac:dyDescent="0.25">
      <c r="A8" s="159" t="s">
        <v>27</v>
      </c>
      <c r="B8" s="33">
        <v>5</v>
      </c>
      <c r="C8" s="34" t="s">
        <v>17</v>
      </c>
      <c r="D8" s="22">
        <f>SUM(E8:H8)</f>
        <v>36</v>
      </c>
      <c r="E8" s="23">
        <v>18</v>
      </c>
      <c r="F8" s="24">
        <v>18</v>
      </c>
      <c r="G8" s="24"/>
      <c r="H8" s="167"/>
      <c r="I8" s="165">
        <f t="shared" si="1"/>
        <v>2</v>
      </c>
      <c r="J8" s="19">
        <f t="shared" si="2"/>
        <v>2</v>
      </c>
    </row>
    <row r="9" spans="1:10" s="25" customFormat="1" ht="12" customHeight="1" x14ac:dyDescent="0.25">
      <c r="A9" s="159" t="s">
        <v>19</v>
      </c>
      <c r="B9" s="168">
        <v>5</v>
      </c>
      <c r="C9" s="34" t="s">
        <v>17</v>
      </c>
      <c r="D9" s="22">
        <f t="shared" si="0"/>
        <v>36</v>
      </c>
      <c r="E9" s="23">
        <v>18</v>
      </c>
      <c r="F9" s="163">
        <v>6</v>
      </c>
      <c r="G9" s="24">
        <v>12</v>
      </c>
      <c r="H9" s="22"/>
      <c r="I9" s="165">
        <f t="shared" si="1"/>
        <v>2</v>
      </c>
      <c r="J9" s="19">
        <f t="shared" si="2"/>
        <v>2</v>
      </c>
    </row>
    <row r="10" spans="1:10" s="25" customFormat="1" ht="12" customHeight="1" x14ac:dyDescent="0.25">
      <c r="A10" s="159" t="s">
        <v>20</v>
      </c>
      <c r="B10" s="21">
        <v>3</v>
      </c>
      <c r="C10" s="34" t="s">
        <v>17</v>
      </c>
      <c r="D10" s="22">
        <f t="shared" si="0"/>
        <v>27</v>
      </c>
      <c r="E10" s="23">
        <v>27</v>
      </c>
      <c r="F10" s="24"/>
      <c r="G10" s="24"/>
      <c r="H10" s="166"/>
      <c r="I10" s="165">
        <f t="shared" si="1"/>
        <v>3</v>
      </c>
      <c r="J10" s="19">
        <f t="shared" si="2"/>
        <v>0</v>
      </c>
    </row>
    <row r="11" spans="1:10" s="20" customFormat="1" ht="12" customHeight="1" x14ac:dyDescent="0.25">
      <c r="A11" s="159" t="s">
        <v>80</v>
      </c>
      <c r="B11" s="33">
        <v>2</v>
      </c>
      <c r="C11" s="34" t="s">
        <v>14</v>
      </c>
      <c r="D11" s="22">
        <f t="shared" si="0"/>
        <v>18</v>
      </c>
      <c r="E11" s="23"/>
      <c r="F11" s="24"/>
      <c r="G11" s="37">
        <v>18</v>
      </c>
      <c r="H11" s="22"/>
      <c r="I11" s="165">
        <f t="shared" si="1"/>
        <v>0</v>
      </c>
      <c r="J11" s="19">
        <f t="shared" si="2"/>
        <v>2</v>
      </c>
    </row>
    <row r="12" spans="1:10" s="20" customFormat="1" ht="12" customHeight="1" x14ac:dyDescent="0.25">
      <c r="A12" s="169" t="s">
        <v>21</v>
      </c>
      <c r="B12" s="168">
        <v>2</v>
      </c>
      <c r="C12" s="27" t="s">
        <v>14</v>
      </c>
      <c r="D12" s="22">
        <f t="shared" si="0"/>
        <v>18</v>
      </c>
      <c r="E12" s="167">
        <v>18</v>
      </c>
      <c r="F12" s="167"/>
      <c r="G12" s="27"/>
      <c r="H12" s="167"/>
      <c r="I12" s="165">
        <f t="shared" si="1"/>
        <v>2</v>
      </c>
      <c r="J12" s="19">
        <f t="shared" si="2"/>
        <v>0</v>
      </c>
    </row>
    <row r="13" spans="1:10" s="25" customFormat="1" ht="12" customHeight="1" x14ac:dyDescent="0.25">
      <c r="A13" s="28" t="s">
        <v>22</v>
      </c>
      <c r="B13" s="29">
        <f>SUM(B5:B12)</f>
        <v>27</v>
      </c>
      <c r="C13" s="30">
        <f>COUNTIF(C5:C12,"e")</f>
        <v>3</v>
      </c>
      <c r="D13" s="31">
        <f t="shared" ref="D13:J13" si="3">SUM(D5:D12)</f>
        <v>207</v>
      </c>
      <c r="E13" s="31">
        <f t="shared" si="3"/>
        <v>99</v>
      </c>
      <c r="F13" s="31">
        <f t="shared" si="3"/>
        <v>36</v>
      </c>
      <c r="G13" s="31">
        <f t="shared" si="3"/>
        <v>72</v>
      </c>
      <c r="H13" s="31">
        <f t="shared" si="3"/>
        <v>0</v>
      </c>
      <c r="I13" s="31">
        <f t="shared" si="3"/>
        <v>11</v>
      </c>
      <c r="J13" s="31">
        <f t="shared" si="3"/>
        <v>12</v>
      </c>
    </row>
    <row r="14" spans="1:10" s="25" customFormat="1" ht="12" customHeight="1" x14ac:dyDescent="0.25">
      <c r="A14" s="32" t="s">
        <v>23</v>
      </c>
      <c r="B14" s="222" t="s">
        <v>12</v>
      </c>
      <c r="C14" s="222"/>
      <c r="D14" s="222"/>
      <c r="E14" s="222"/>
      <c r="F14" s="222"/>
      <c r="G14" s="222"/>
      <c r="H14" s="222"/>
      <c r="I14" s="16">
        <v>9</v>
      </c>
      <c r="J14" s="17">
        <v>9</v>
      </c>
    </row>
    <row r="15" spans="1:10" s="25" customFormat="1" ht="12" customHeight="1" x14ac:dyDescent="0.25">
      <c r="A15" s="159" t="s">
        <v>24</v>
      </c>
      <c r="B15" s="33">
        <v>2</v>
      </c>
      <c r="C15" s="34" t="s">
        <v>14</v>
      </c>
      <c r="D15" s="22">
        <f t="shared" ref="D15:D21" si="4">SUM(E15:H15)</f>
        <v>15</v>
      </c>
      <c r="E15" s="23"/>
      <c r="F15" s="24"/>
      <c r="G15" s="24">
        <v>15</v>
      </c>
      <c r="H15" s="22"/>
      <c r="I15" s="26">
        <f>E15/$I$14</f>
        <v>0</v>
      </c>
      <c r="J15" s="19">
        <f>(F15+G15+H15)/$J$14</f>
        <v>1.6666666666666667</v>
      </c>
    </row>
    <row r="16" spans="1:10" s="25" customFormat="1" ht="12" customHeight="1" x14ac:dyDescent="0.25">
      <c r="A16" s="159" t="s">
        <v>25</v>
      </c>
      <c r="B16" s="33">
        <v>6</v>
      </c>
      <c r="C16" s="34" t="s">
        <v>17</v>
      </c>
      <c r="D16" s="22">
        <f t="shared" si="4"/>
        <v>45</v>
      </c>
      <c r="E16" s="22">
        <v>18</v>
      </c>
      <c r="F16" s="22">
        <v>9</v>
      </c>
      <c r="G16" s="34">
        <v>18</v>
      </c>
      <c r="H16" s="22"/>
      <c r="I16" s="26">
        <f t="shared" ref="I16:I21" si="5">E16/$I$14</f>
        <v>2</v>
      </c>
      <c r="J16" s="19">
        <f t="shared" ref="J16:J21" si="6">(F16+G16+H16)/$J$14</f>
        <v>3</v>
      </c>
    </row>
    <row r="17" spans="1:10" s="170" customFormat="1" ht="12" customHeight="1" x14ac:dyDescent="0.25">
      <c r="A17" s="159" t="s">
        <v>18</v>
      </c>
      <c r="B17" s="21">
        <v>5</v>
      </c>
      <c r="C17" s="34" t="s">
        <v>17</v>
      </c>
      <c r="D17" s="22">
        <f>SUM(E17:H17)</f>
        <v>36</v>
      </c>
      <c r="E17" s="23">
        <v>18</v>
      </c>
      <c r="F17" s="24">
        <v>6</v>
      </c>
      <c r="G17" s="24">
        <v>12</v>
      </c>
      <c r="H17" s="166"/>
      <c r="I17" s="26">
        <f t="shared" si="5"/>
        <v>2</v>
      </c>
      <c r="J17" s="19">
        <f t="shared" si="6"/>
        <v>2</v>
      </c>
    </row>
    <row r="18" spans="1:10" s="172" customFormat="1" ht="12" customHeight="1" x14ac:dyDescent="0.25">
      <c r="A18" s="171" t="s">
        <v>33</v>
      </c>
      <c r="B18" s="160">
        <v>5</v>
      </c>
      <c r="C18" s="38" t="s">
        <v>17</v>
      </c>
      <c r="D18" s="18">
        <f>SUM(E18:H18)</f>
        <v>36</v>
      </c>
      <c r="E18" s="162">
        <v>18</v>
      </c>
      <c r="F18" s="24">
        <v>6</v>
      </c>
      <c r="G18" s="24">
        <v>12</v>
      </c>
      <c r="H18" s="22"/>
      <c r="I18" s="26">
        <f t="shared" si="5"/>
        <v>2</v>
      </c>
      <c r="J18" s="19">
        <f t="shared" si="6"/>
        <v>2</v>
      </c>
    </row>
    <row r="19" spans="1:10" s="25" customFormat="1" ht="12" customHeight="1" x14ac:dyDescent="0.25">
      <c r="A19" s="159" t="s">
        <v>28</v>
      </c>
      <c r="B19" s="160">
        <v>4</v>
      </c>
      <c r="C19" s="173" t="s">
        <v>14</v>
      </c>
      <c r="D19" s="22">
        <f t="shared" si="4"/>
        <v>27</v>
      </c>
      <c r="E19" s="162">
        <v>9</v>
      </c>
      <c r="F19" s="163">
        <v>6</v>
      </c>
      <c r="G19" s="163">
        <v>12</v>
      </c>
      <c r="H19" s="22"/>
      <c r="I19" s="26">
        <f t="shared" si="5"/>
        <v>1</v>
      </c>
      <c r="J19" s="19">
        <f t="shared" si="6"/>
        <v>2</v>
      </c>
    </row>
    <row r="20" spans="1:10" s="25" customFormat="1" ht="12" customHeight="1" x14ac:dyDescent="0.25">
      <c r="A20" s="159" t="s">
        <v>40</v>
      </c>
      <c r="B20" s="168">
        <v>2</v>
      </c>
      <c r="C20" s="34" t="s">
        <v>14</v>
      </c>
      <c r="D20" s="22">
        <f>SUM(E20:H20)</f>
        <v>27</v>
      </c>
      <c r="E20" s="23">
        <v>9</v>
      </c>
      <c r="F20" s="24">
        <v>6</v>
      </c>
      <c r="G20" s="24">
        <v>12</v>
      </c>
      <c r="H20" s="174"/>
      <c r="I20" s="26">
        <f t="shared" si="5"/>
        <v>1</v>
      </c>
      <c r="J20" s="19">
        <f t="shared" si="6"/>
        <v>2</v>
      </c>
    </row>
    <row r="21" spans="1:10" s="20" customFormat="1" ht="12" customHeight="1" x14ac:dyDescent="0.25">
      <c r="A21" s="169" t="s">
        <v>39</v>
      </c>
      <c r="B21" s="168">
        <v>2</v>
      </c>
      <c r="C21" s="34" t="s">
        <v>14</v>
      </c>
      <c r="D21" s="22">
        <f t="shared" si="4"/>
        <v>18</v>
      </c>
      <c r="E21" s="22">
        <v>18</v>
      </c>
      <c r="F21" s="22"/>
      <c r="G21" s="34"/>
      <c r="H21" s="22"/>
      <c r="I21" s="26">
        <f t="shared" si="5"/>
        <v>2</v>
      </c>
      <c r="J21" s="19">
        <f t="shared" si="6"/>
        <v>0</v>
      </c>
    </row>
    <row r="22" spans="1:10" s="20" customFormat="1" ht="12" customHeight="1" x14ac:dyDescent="0.25">
      <c r="A22" s="35" t="s">
        <v>22</v>
      </c>
      <c r="B22" s="29">
        <f>SUM(B15:B21)</f>
        <v>26</v>
      </c>
      <c r="C22" s="30">
        <f>COUNTIF(C15:C21,"e")</f>
        <v>3</v>
      </c>
      <c r="D22" s="36">
        <f>SUM(D15:D21)</f>
        <v>204</v>
      </c>
      <c r="E22" s="36">
        <f t="shared" ref="E22:J22" si="7">SUM(E15:E21)</f>
        <v>90</v>
      </c>
      <c r="F22" s="36">
        <f t="shared" si="7"/>
        <v>33</v>
      </c>
      <c r="G22" s="36">
        <f t="shared" si="7"/>
        <v>81</v>
      </c>
      <c r="H22" s="36">
        <f t="shared" si="7"/>
        <v>0</v>
      </c>
      <c r="I22" s="36">
        <f>SUM(I15:I21)</f>
        <v>10</v>
      </c>
      <c r="J22" s="36">
        <f t="shared" si="7"/>
        <v>12.666666666666668</v>
      </c>
    </row>
    <row r="23" spans="1:10" s="20" customFormat="1" ht="12" customHeight="1" x14ac:dyDescent="0.25">
      <c r="A23" s="32" t="s">
        <v>30</v>
      </c>
      <c r="B23" s="222" t="s">
        <v>12</v>
      </c>
      <c r="C23" s="222"/>
      <c r="D23" s="222"/>
      <c r="E23" s="222"/>
      <c r="F23" s="222"/>
      <c r="G23" s="222"/>
      <c r="H23" s="222"/>
      <c r="I23" s="16">
        <v>9</v>
      </c>
      <c r="J23" s="17">
        <v>9</v>
      </c>
    </row>
    <row r="24" spans="1:10" s="20" customFormat="1" ht="12" customHeight="1" x14ac:dyDescent="0.25">
      <c r="A24" s="159" t="s">
        <v>31</v>
      </c>
      <c r="B24" s="168">
        <v>2</v>
      </c>
      <c r="C24" s="27" t="s">
        <v>14</v>
      </c>
      <c r="D24" s="22">
        <f t="shared" ref="D24:D27" si="8">SUM(E24:H24)</f>
        <v>15</v>
      </c>
      <c r="E24" s="167"/>
      <c r="F24" s="167"/>
      <c r="G24" s="27">
        <v>15</v>
      </c>
      <c r="H24" s="167"/>
      <c r="I24" s="26">
        <f>E24/$I$23</f>
        <v>0</v>
      </c>
      <c r="J24" s="19">
        <f>(F24+G24+H24)/$J$23</f>
        <v>1.6666666666666667</v>
      </c>
    </row>
    <row r="25" spans="1:10" s="20" customFormat="1" ht="12" customHeight="1" x14ac:dyDescent="0.25">
      <c r="A25" s="159" t="s">
        <v>32</v>
      </c>
      <c r="B25" s="168">
        <v>4</v>
      </c>
      <c r="C25" s="27" t="s">
        <v>14</v>
      </c>
      <c r="D25" s="22">
        <f t="shared" si="8"/>
        <v>27</v>
      </c>
      <c r="E25" s="22">
        <v>9</v>
      </c>
      <c r="F25" s="22">
        <v>6</v>
      </c>
      <c r="G25" s="34">
        <v>12</v>
      </c>
      <c r="H25" s="22"/>
      <c r="I25" s="26">
        <f t="shared" ref="I25:I31" si="9">E25/$I$23</f>
        <v>1</v>
      </c>
      <c r="J25" s="19">
        <f t="shared" ref="J25:J31" si="10">(F25+G25+H25)/$J$23</f>
        <v>2</v>
      </c>
    </row>
    <row r="26" spans="1:10" s="20" customFormat="1" ht="12" customHeight="1" x14ac:dyDescent="0.25">
      <c r="A26" s="159" t="s">
        <v>26</v>
      </c>
      <c r="B26" s="33">
        <v>2</v>
      </c>
      <c r="C26" s="34" t="s">
        <v>14</v>
      </c>
      <c r="D26" s="22">
        <f>SUM(E26:H26)</f>
        <v>27</v>
      </c>
      <c r="E26" s="23">
        <v>9</v>
      </c>
      <c r="F26" s="22">
        <v>6</v>
      </c>
      <c r="G26" s="34">
        <v>12</v>
      </c>
      <c r="H26" s="175"/>
      <c r="I26" s="26">
        <f t="shared" si="9"/>
        <v>1</v>
      </c>
      <c r="J26" s="19">
        <f t="shared" si="10"/>
        <v>2</v>
      </c>
    </row>
    <row r="27" spans="1:10" s="39" customFormat="1" ht="12" customHeight="1" x14ac:dyDescent="0.2">
      <c r="A27" s="159" t="s">
        <v>34</v>
      </c>
      <c r="B27" s="168">
        <v>4</v>
      </c>
      <c r="C27" s="34" t="s">
        <v>14</v>
      </c>
      <c r="D27" s="22">
        <f t="shared" si="8"/>
        <v>36</v>
      </c>
      <c r="E27" s="22">
        <v>18</v>
      </c>
      <c r="F27" s="22">
        <v>6</v>
      </c>
      <c r="G27" s="34">
        <v>12</v>
      </c>
      <c r="H27" s="22"/>
      <c r="I27" s="26">
        <f t="shared" si="9"/>
        <v>2</v>
      </c>
      <c r="J27" s="19">
        <f t="shared" si="10"/>
        <v>2</v>
      </c>
    </row>
    <row r="28" spans="1:10" s="20" customFormat="1" ht="12" customHeight="1" x14ac:dyDescent="0.25">
      <c r="A28" s="159" t="s">
        <v>42</v>
      </c>
      <c r="B28" s="168">
        <v>2</v>
      </c>
      <c r="C28" s="27" t="s">
        <v>14</v>
      </c>
      <c r="D28" s="22">
        <f>SUM(E28:H28)</f>
        <v>27</v>
      </c>
      <c r="E28" s="23">
        <v>9</v>
      </c>
      <c r="F28" s="24">
        <v>6</v>
      </c>
      <c r="G28" s="24">
        <v>12</v>
      </c>
      <c r="H28" s="167"/>
      <c r="I28" s="26">
        <f t="shared" si="9"/>
        <v>1</v>
      </c>
      <c r="J28" s="19">
        <f t="shared" si="10"/>
        <v>2</v>
      </c>
    </row>
    <row r="29" spans="1:10" s="20" customFormat="1" ht="12" customHeight="1" x14ac:dyDescent="0.25">
      <c r="A29" s="159" t="s">
        <v>47</v>
      </c>
      <c r="B29" s="168">
        <v>4</v>
      </c>
      <c r="C29" s="27" t="s">
        <v>17</v>
      </c>
      <c r="D29" s="22">
        <f>SUM(E29:H29)</f>
        <v>36</v>
      </c>
      <c r="E29" s="176">
        <v>9</v>
      </c>
      <c r="F29" s="40">
        <v>9</v>
      </c>
      <c r="G29" s="40">
        <v>18</v>
      </c>
      <c r="H29" s="22"/>
      <c r="I29" s="26">
        <f t="shared" si="9"/>
        <v>1</v>
      </c>
      <c r="J29" s="19">
        <f t="shared" si="10"/>
        <v>3</v>
      </c>
    </row>
    <row r="30" spans="1:10" s="20" customFormat="1" ht="12" customHeight="1" x14ac:dyDescent="0.25">
      <c r="A30" s="169" t="s">
        <v>35</v>
      </c>
      <c r="B30" s="21">
        <v>2</v>
      </c>
      <c r="C30" s="34" t="s">
        <v>14</v>
      </c>
      <c r="D30" s="22">
        <v>18</v>
      </c>
      <c r="E30" s="167">
        <v>9</v>
      </c>
      <c r="F30" s="22">
        <v>3</v>
      </c>
      <c r="G30" s="22">
        <v>6</v>
      </c>
      <c r="H30" s="22"/>
      <c r="I30" s="26">
        <f t="shared" si="9"/>
        <v>1</v>
      </c>
      <c r="J30" s="19">
        <f t="shared" si="10"/>
        <v>1</v>
      </c>
    </row>
    <row r="31" spans="1:10" s="20" customFormat="1" ht="12" customHeight="1" x14ac:dyDescent="0.25">
      <c r="A31" s="169" t="s">
        <v>72</v>
      </c>
      <c r="B31" s="21">
        <v>1</v>
      </c>
      <c r="C31" s="27" t="s">
        <v>14</v>
      </c>
      <c r="D31" s="18">
        <f>SUM(E31:H31)</f>
        <v>18</v>
      </c>
      <c r="E31" s="23">
        <v>18</v>
      </c>
      <c r="F31" s="24"/>
      <c r="G31" s="24"/>
      <c r="H31" s="22"/>
      <c r="I31" s="26">
        <f t="shared" si="9"/>
        <v>2</v>
      </c>
      <c r="J31" s="19">
        <f t="shared" si="10"/>
        <v>0</v>
      </c>
    </row>
    <row r="32" spans="1:10" s="20" customFormat="1" ht="12" customHeight="1" x14ac:dyDescent="0.25">
      <c r="A32" s="35" t="s">
        <v>22</v>
      </c>
      <c r="B32" s="29">
        <f>SUM(B24:B31)</f>
        <v>21</v>
      </c>
      <c r="C32" s="30">
        <f>COUNTIF(C24:C31,"e")</f>
        <v>1</v>
      </c>
      <c r="D32" s="151">
        <f>SUM(D24:D31)</f>
        <v>204</v>
      </c>
      <c r="E32" s="151">
        <f t="shared" ref="E32:J32" si="11">SUM(E24:E31)</f>
        <v>81</v>
      </c>
      <c r="F32" s="151">
        <f t="shared" si="11"/>
        <v>36</v>
      </c>
      <c r="G32" s="151">
        <f t="shared" si="11"/>
        <v>87</v>
      </c>
      <c r="H32" s="151">
        <f t="shared" si="11"/>
        <v>0</v>
      </c>
      <c r="I32" s="151">
        <f>SUM(I24:I31)</f>
        <v>9</v>
      </c>
      <c r="J32" s="151">
        <f t="shared" si="11"/>
        <v>13.666666666666668</v>
      </c>
    </row>
    <row r="33" spans="1:10" s="20" customFormat="1" ht="12" customHeight="1" x14ac:dyDescent="0.25">
      <c r="A33" s="32" t="s">
        <v>36</v>
      </c>
      <c r="B33" s="222" t="s">
        <v>12</v>
      </c>
      <c r="C33" s="222"/>
      <c r="D33" s="222"/>
      <c r="E33" s="222"/>
      <c r="F33" s="222"/>
      <c r="G33" s="222"/>
      <c r="H33" s="222"/>
      <c r="I33" s="16">
        <v>9</v>
      </c>
      <c r="J33" s="17">
        <v>9</v>
      </c>
    </row>
    <row r="34" spans="1:10" s="20" customFormat="1" ht="12" customHeight="1" x14ac:dyDescent="0.25">
      <c r="A34" s="159" t="s">
        <v>37</v>
      </c>
      <c r="B34" s="168">
        <v>2</v>
      </c>
      <c r="C34" s="34" t="s">
        <v>17</v>
      </c>
      <c r="D34" s="22">
        <v>15</v>
      </c>
      <c r="E34" s="22"/>
      <c r="F34" s="22"/>
      <c r="G34" s="34">
        <v>15</v>
      </c>
      <c r="H34" s="22"/>
      <c r="I34" s="26">
        <f>(E34/$I$33)</f>
        <v>0</v>
      </c>
      <c r="J34" s="19">
        <f>(F34+G34+H34)/J$33</f>
        <v>1.6666666666666667</v>
      </c>
    </row>
    <row r="35" spans="1:10" s="20" customFormat="1" ht="12" customHeight="1" x14ac:dyDescent="0.25">
      <c r="A35" s="159" t="s">
        <v>38</v>
      </c>
      <c r="B35" s="168">
        <v>2</v>
      </c>
      <c r="C35" s="34" t="s">
        <v>14</v>
      </c>
      <c r="D35" s="22">
        <f t="shared" ref="D35:D37" si="12">SUM(E35:H35)</f>
        <v>27</v>
      </c>
      <c r="E35" s="22">
        <v>9</v>
      </c>
      <c r="F35" s="22">
        <v>6</v>
      </c>
      <c r="G35" s="34">
        <v>12</v>
      </c>
      <c r="H35" s="22"/>
      <c r="I35" s="26">
        <f t="shared" ref="I35:I41" si="13">(E35/$I$33)</f>
        <v>1</v>
      </c>
      <c r="J35" s="19">
        <f t="shared" ref="J35:J41" si="14">(F35+G35+H35)/J$33</f>
        <v>2</v>
      </c>
    </row>
    <row r="36" spans="1:10" s="20" customFormat="1" ht="12" customHeight="1" x14ac:dyDescent="0.25">
      <c r="A36" s="159" t="s">
        <v>29</v>
      </c>
      <c r="B36" s="21">
        <v>3</v>
      </c>
      <c r="C36" s="177" t="s">
        <v>17</v>
      </c>
      <c r="D36" s="22">
        <f>SUM(E36:H36)</f>
        <v>27</v>
      </c>
      <c r="E36" s="162">
        <v>9</v>
      </c>
      <c r="F36" s="163">
        <v>6</v>
      </c>
      <c r="G36" s="163">
        <v>12</v>
      </c>
      <c r="H36" s="22"/>
      <c r="I36" s="26">
        <f t="shared" si="13"/>
        <v>1</v>
      </c>
      <c r="J36" s="19">
        <f t="shared" si="14"/>
        <v>2</v>
      </c>
    </row>
    <row r="37" spans="1:10" s="20" customFormat="1" ht="12" customHeight="1" x14ac:dyDescent="0.25">
      <c r="A37" s="159" t="s">
        <v>41</v>
      </c>
      <c r="B37" s="168">
        <v>4</v>
      </c>
      <c r="C37" s="34" t="s">
        <v>17</v>
      </c>
      <c r="D37" s="22">
        <f t="shared" si="12"/>
        <v>36</v>
      </c>
      <c r="E37" s="23">
        <v>18</v>
      </c>
      <c r="F37" s="24">
        <v>6</v>
      </c>
      <c r="G37" s="24">
        <v>12</v>
      </c>
      <c r="H37" s="22"/>
      <c r="I37" s="26">
        <f t="shared" si="13"/>
        <v>2</v>
      </c>
      <c r="J37" s="19">
        <f t="shared" si="14"/>
        <v>2</v>
      </c>
    </row>
    <row r="38" spans="1:10" s="20" customFormat="1" ht="12" customHeight="1" x14ac:dyDescent="0.25">
      <c r="A38" s="159" t="s">
        <v>85</v>
      </c>
      <c r="B38" s="168">
        <v>4</v>
      </c>
      <c r="C38" s="34" t="s">
        <v>14</v>
      </c>
      <c r="D38" s="22">
        <f>SUM(E38:H38)</f>
        <v>27</v>
      </c>
      <c r="E38" s="167">
        <v>9</v>
      </c>
      <c r="F38" s="22">
        <v>6</v>
      </c>
      <c r="G38" s="34">
        <v>12</v>
      </c>
      <c r="H38" s="174"/>
      <c r="I38" s="26">
        <f t="shared" si="13"/>
        <v>1</v>
      </c>
      <c r="J38" s="19">
        <f t="shared" si="14"/>
        <v>2</v>
      </c>
    </row>
    <row r="39" spans="1:10" s="20" customFormat="1" ht="12" customHeight="1" x14ac:dyDescent="0.25">
      <c r="A39" s="68" t="s">
        <v>53</v>
      </c>
      <c r="B39" s="73">
        <v>5</v>
      </c>
      <c r="C39" s="34" t="s">
        <v>17</v>
      </c>
      <c r="D39" s="22">
        <f>SUM(E39:H39)</f>
        <v>36</v>
      </c>
      <c r="E39" s="22">
        <v>9</v>
      </c>
      <c r="F39" s="22">
        <v>9</v>
      </c>
      <c r="G39" s="34">
        <v>18</v>
      </c>
      <c r="H39" s="22"/>
      <c r="I39" s="26">
        <f t="shared" si="13"/>
        <v>1</v>
      </c>
      <c r="J39" s="19">
        <f t="shared" si="14"/>
        <v>3</v>
      </c>
    </row>
    <row r="40" spans="1:10" s="20" customFormat="1" ht="12" customHeight="1" x14ac:dyDescent="0.25">
      <c r="A40" s="169" t="s">
        <v>71</v>
      </c>
      <c r="B40" s="21">
        <v>3</v>
      </c>
      <c r="C40" s="34" t="s">
        <v>14</v>
      </c>
      <c r="D40" s="22">
        <f>SUM(E40:H40)</f>
        <v>18</v>
      </c>
      <c r="E40" s="23">
        <v>9</v>
      </c>
      <c r="F40" s="24"/>
      <c r="G40" s="24">
        <v>9</v>
      </c>
      <c r="H40" s="166"/>
      <c r="I40" s="26">
        <f t="shared" si="13"/>
        <v>1</v>
      </c>
      <c r="J40" s="19">
        <f t="shared" si="14"/>
        <v>1</v>
      </c>
    </row>
    <row r="41" spans="1:10" s="25" customFormat="1" ht="12" customHeight="1" x14ac:dyDescent="0.25">
      <c r="A41" s="68" t="s">
        <v>81</v>
      </c>
      <c r="B41" s="21">
        <v>4</v>
      </c>
      <c r="C41" s="27" t="s">
        <v>14</v>
      </c>
      <c r="D41" s="18">
        <f>SUM(E41:H41)</f>
        <v>27</v>
      </c>
      <c r="E41" s="23">
        <v>9</v>
      </c>
      <c r="F41" s="24">
        <v>6</v>
      </c>
      <c r="G41" s="24">
        <v>12</v>
      </c>
      <c r="H41" s="22"/>
      <c r="I41" s="26">
        <f t="shared" si="13"/>
        <v>1</v>
      </c>
      <c r="J41" s="19">
        <f t="shared" si="14"/>
        <v>2</v>
      </c>
    </row>
    <row r="42" spans="1:10" s="20" customFormat="1" ht="12" customHeight="1" x14ac:dyDescent="0.25">
      <c r="A42" s="41" t="s">
        <v>22</v>
      </c>
      <c r="B42" s="42">
        <f>SUM(B34:B41)</f>
        <v>27</v>
      </c>
      <c r="C42" s="30">
        <f>COUNTIF(C34:C41,"e")</f>
        <v>4</v>
      </c>
      <c r="D42" s="31">
        <f>SUM(D34:D41)</f>
        <v>213</v>
      </c>
      <c r="E42" s="31">
        <f t="shared" ref="E42:H42" si="15">SUM(E34:E41)</f>
        <v>72</v>
      </c>
      <c r="F42" s="31">
        <f t="shared" si="15"/>
        <v>39</v>
      </c>
      <c r="G42" s="31">
        <f t="shared" si="15"/>
        <v>102</v>
      </c>
      <c r="H42" s="31">
        <f t="shared" si="15"/>
        <v>0</v>
      </c>
      <c r="I42" s="31">
        <f>SUM(I34:I40)</f>
        <v>7</v>
      </c>
      <c r="J42" s="31">
        <f>SUM(J34:J40)</f>
        <v>13.666666666666668</v>
      </c>
    </row>
    <row r="43" spans="1:10" s="48" customFormat="1" x14ac:dyDescent="0.2">
      <c r="A43" s="43" t="s">
        <v>44</v>
      </c>
      <c r="B43" s="150">
        <f>B13+B22+B32+B42</f>
        <v>101</v>
      </c>
      <c r="C43" s="150">
        <f t="shared" ref="C43:H43" si="16">C13+C22+C32+C42</f>
        <v>11</v>
      </c>
      <c r="D43" s="150">
        <f t="shared" si="16"/>
        <v>828</v>
      </c>
      <c r="E43" s="150">
        <f t="shared" si="16"/>
        <v>342</v>
      </c>
      <c r="F43" s="150">
        <f t="shared" si="16"/>
        <v>144</v>
      </c>
      <c r="G43" s="150">
        <f t="shared" si="16"/>
        <v>342</v>
      </c>
      <c r="H43" s="150">
        <f t="shared" si="16"/>
        <v>0</v>
      </c>
      <c r="I43" s="178"/>
      <c r="J43" s="45"/>
    </row>
    <row r="44" spans="1:10" s="39" customFormat="1" ht="31.5" customHeight="1" x14ac:dyDescent="0.2">
      <c r="A44" s="149" t="s">
        <v>45</v>
      </c>
      <c r="B44" s="96"/>
      <c r="C44" s="104"/>
      <c r="D44" s="98"/>
      <c r="E44" s="148">
        <f>(E43/D43)*100</f>
        <v>41.304347826086953</v>
      </c>
      <c r="F44" s="148">
        <f>(F43/D43)*100</f>
        <v>17.391304347826086</v>
      </c>
      <c r="G44" s="148">
        <f>(G43/D43)*100</f>
        <v>41.304347826086953</v>
      </c>
      <c r="H44" s="148">
        <f>(H43/D43)*100</f>
        <v>0</v>
      </c>
      <c r="I44" s="179"/>
      <c r="J44" s="180"/>
    </row>
    <row r="45" spans="1:10" s="39" customFormat="1" ht="14.45" customHeight="1" x14ac:dyDescent="0.2">
      <c r="A45" s="181"/>
      <c r="B45" s="182"/>
      <c r="C45" s="183"/>
      <c r="D45" s="184"/>
      <c r="E45" s="185"/>
      <c r="F45" s="186"/>
      <c r="G45" s="183"/>
      <c r="H45" s="187"/>
      <c r="I45" s="188"/>
      <c r="J45" s="188"/>
    </row>
    <row r="46" spans="1:10" s="39" customFormat="1" ht="13.15" customHeight="1" x14ac:dyDescent="0.2">
      <c r="A46" s="181"/>
      <c r="B46" s="182"/>
      <c r="C46" s="183"/>
      <c r="D46" s="184"/>
      <c r="E46" s="185"/>
      <c r="F46" s="186"/>
      <c r="G46" s="183"/>
      <c r="H46" s="187"/>
      <c r="I46" s="188"/>
      <c r="J46" s="188"/>
    </row>
    <row r="47" spans="1:10" s="39" customFormat="1" ht="87" customHeight="1" x14ac:dyDescent="0.2">
      <c r="A47" s="189" t="s">
        <v>1</v>
      </c>
      <c r="B47" s="190" t="s">
        <v>2</v>
      </c>
      <c r="C47" s="191" t="s">
        <v>3</v>
      </c>
      <c r="D47" s="191" t="s">
        <v>4</v>
      </c>
      <c r="E47" s="192" t="s">
        <v>5</v>
      </c>
      <c r="F47" s="193" t="s">
        <v>6</v>
      </c>
      <c r="G47" s="193" t="s">
        <v>7</v>
      </c>
      <c r="H47" s="191" t="s">
        <v>8</v>
      </c>
      <c r="I47" s="194" t="s">
        <v>9</v>
      </c>
      <c r="J47" s="194" t="s">
        <v>10</v>
      </c>
    </row>
    <row r="48" spans="1:10" s="39" customFormat="1" ht="14.25" customHeight="1" x14ac:dyDescent="0.2">
      <c r="A48" s="64" t="s">
        <v>46</v>
      </c>
      <c r="B48" s="222" t="s">
        <v>12</v>
      </c>
      <c r="C48" s="222"/>
      <c r="D48" s="222"/>
      <c r="E48" s="222"/>
      <c r="F48" s="222"/>
      <c r="G48" s="222"/>
      <c r="H48" s="222"/>
      <c r="I48" s="195">
        <v>9</v>
      </c>
      <c r="J48" s="195">
        <v>9</v>
      </c>
    </row>
    <row r="49" spans="1:10" s="39" customFormat="1" ht="12" customHeight="1" x14ac:dyDescent="0.2">
      <c r="A49" s="159" t="s">
        <v>43</v>
      </c>
      <c r="B49" s="21">
        <v>4</v>
      </c>
      <c r="C49" s="34" t="s">
        <v>14</v>
      </c>
      <c r="D49" s="22">
        <f>SUM(E49:H49)</f>
        <v>36</v>
      </c>
      <c r="E49" s="23">
        <v>9</v>
      </c>
      <c r="F49" s="24">
        <v>9</v>
      </c>
      <c r="G49" s="24">
        <v>18</v>
      </c>
      <c r="H49" s="167"/>
      <c r="I49" s="26">
        <f>(E49/$I$48)</f>
        <v>1</v>
      </c>
      <c r="J49" s="19">
        <f>(F49+G49+H49)/J$48</f>
        <v>3</v>
      </c>
    </row>
    <row r="50" spans="1:10" s="39" customFormat="1" ht="12" customHeight="1" x14ac:dyDescent="0.2">
      <c r="A50" s="68" t="s">
        <v>48</v>
      </c>
      <c r="B50" s="21">
        <v>5</v>
      </c>
      <c r="C50" s="27" t="s">
        <v>17</v>
      </c>
      <c r="D50" s="18">
        <f t="shared" ref="D50" si="17">SUM(E50:H50)</f>
        <v>36</v>
      </c>
      <c r="E50" s="23">
        <v>9</v>
      </c>
      <c r="F50" s="24">
        <v>9</v>
      </c>
      <c r="G50" s="24">
        <v>18</v>
      </c>
      <c r="H50" s="22"/>
      <c r="I50" s="26">
        <f t="shared" ref="I50:I56" si="18">(E50/$I$48)</f>
        <v>1</v>
      </c>
      <c r="J50" s="19">
        <f t="shared" ref="J50:J56" si="19">(F50+G50+H50)/J$48</f>
        <v>3</v>
      </c>
    </row>
    <row r="51" spans="1:10" s="39" customFormat="1" ht="12" customHeight="1" x14ac:dyDescent="0.2">
      <c r="A51" s="68" t="s">
        <v>49</v>
      </c>
      <c r="B51" s="21">
        <v>4</v>
      </c>
      <c r="C51" s="27" t="s">
        <v>14</v>
      </c>
      <c r="D51" s="18">
        <f t="shared" ref="D51:D56" si="20">SUM(E51:H51)</f>
        <v>18</v>
      </c>
      <c r="E51" s="23">
        <v>9</v>
      </c>
      <c r="F51" s="24">
        <v>3</v>
      </c>
      <c r="G51" s="24">
        <v>6</v>
      </c>
      <c r="H51" s="22"/>
      <c r="I51" s="26">
        <f t="shared" si="18"/>
        <v>1</v>
      </c>
      <c r="J51" s="19">
        <f t="shared" si="19"/>
        <v>1</v>
      </c>
    </row>
    <row r="52" spans="1:10" s="39" customFormat="1" ht="12" customHeight="1" x14ac:dyDescent="0.2">
      <c r="A52" s="196" t="s">
        <v>93</v>
      </c>
      <c r="B52" s="33">
        <v>2</v>
      </c>
      <c r="C52" s="34" t="s">
        <v>14</v>
      </c>
      <c r="D52" s="22">
        <f t="shared" si="20"/>
        <v>18</v>
      </c>
      <c r="E52" s="33">
        <v>9</v>
      </c>
      <c r="F52" s="24">
        <v>3</v>
      </c>
      <c r="G52" s="78">
        <v>6</v>
      </c>
      <c r="H52" s="22"/>
      <c r="I52" s="26">
        <f t="shared" si="18"/>
        <v>1</v>
      </c>
      <c r="J52" s="19">
        <f t="shared" si="19"/>
        <v>1</v>
      </c>
    </row>
    <row r="53" spans="1:10" s="39" customFormat="1" ht="12" customHeight="1" x14ac:dyDescent="0.2">
      <c r="A53" s="171" t="s">
        <v>54</v>
      </c>
      <c r="B53" s="160">
        <v>4</v>
      </c>
      <c r="C53" s="161" t="s">
        <v>14</v>
      </c>
      <c r="D53" s="18">
        <f t="shared" si="20"/>
        <v>36</v>
      </c>
      <c r="E53" s="23">
        <v>18</v>
      </c>
      <c r="F53" s="24">
        <v>6</v>
      </c>
      <c r="G53" s="24">
        <v>12</v>
      </c>
      <c r="H53" s="22"/>
      <c r="I53" s="26">
        <f t="shared" si="18"/>
        <v>2</v>
      </c>
      <c r="J53" s="19">
        <f t="shared" si="19"/>
        <v>2</v>
      </c>
    </row>
    <row r="54" spans="1:10" s="39" customFormat="1" ht="27" customHeight="1" x14ac:dyDescent="0.2">
      <c r="A54" s="101" t="s">
        <v>94</v>
      </c>
      <c r="B54" s="21">
        <v>2</v>
      </c>
      <c r="C54" s="34" t="s">
        <v>14</v>
      </c>
      <c r="D54" s="22">
        <f t="shared" si="20"/>
        <v>18</v>
      </c>
      <c r="E54" s="33">
        <v>9</v>
      </c>
      <c r="F54" s="24">
        <v>3</v>
      </c>
      <c r="G54" s="78">
        <v>6</v>
      </c>
      <c r="H54" s="22"/>
      <c r="I54" s="26">
        <f t="shared" si="18"/>
        <v>1</v>
      </c>
      <c r="J54" s="19">
        <f t="shared" si="19"/>
        <v>1</v>
      </c>
    </row>
    <row r="55" spans="1:10" s="39" customFormat="1" ht="27" customHeight="1" x14ac:dyDescent="0.2">
      <c r="A55" s="196" t="s">
        <v>95</v>
      </c>
      <c r="B55" s="33">
        <v>5</v>
      </c>
      <c r="C55" s="34" t="s">
        <v>17</v>
      </c>
      <c r="D55" s="22">
        <f t="shared" si="20"/>
        <v>27</v>
      </c>
      <c r="E55" s="33">
        <v>18</v>
      </c>
      <c r="F55" s="24">
        <v>3</v>
      </c>
      <c r="G55" s="78">
        <v>6</v>
      </c>
      <c r="H55" s="22"/>
      <c r="I55" s="26">
        <f t="shared" si="18"/>
        <v>2</v>
      </c>
      <c r="J55" s="19">
        <f t="shared" si="19"/>
        <v>1</v>
      </c>
    </row>
    <row r="56" spans="1:10" s="39" customFormat="1" ht="12" customHeight="1" x14ac:dyDescent="0.2">
      <c r="A56" s="159" t="s">
        <v>96</v>
      </c>
      <c r="B56" s="160">
        <v>4</v>
      </c>
      <c r="C56" s="161" t="s">
        <v>17</v>
      </c>
      <c r="D56" s="22">
        <f t="shared" si="20"/>
        <v>27</v>
      </c>
      <c r="E56" s="197">
        <v>9</v>
      </c>
      <c r="F56" s="163">
        <v>6</v>
      </c>
      <c r="G56" s="198">
        <v>12</v>
      </c>
      <c r="H56" s="18"/>
      <c r="I56" s="26">
        <f t="shared" si="18"/>
        <v>1</v>
      </c>
      <c r="J56" s="19">
        <f t="shared" si="19"/>
        <v>2</v>
      </c>
    </row>
    <row r="57" spans="1:10" s="39" customFormat="1" ht="12" customHeight="1" x14ac:dyDescent="0.2">
      <c r="A57" s="199" t="s">
        <v>22</v>
      </c>
      <c r="B57" s="200">
        <f>SUM(B49:B56)</f>
        <v>30</v>
      </c>
      <c r="C57" s="100">
        <f>COUNTIF(C49:C56,"e")</f>
        <v>3</v>
      </c>
      <c r="D57" s="151">
        <f t="shared" ref="D57:J57" si="21">SUM(D49:D56)</f>
        <v>216</v>
      </c>
      <c r="E57" s="151">
        <f t="shared" si="21"/>
        <v>90</v>
      </c>
      <c r="F57" s="151">
        <f t="shared" si="21"/>
        <v>42</v>
      </c>
      <c r="G57" s="151">
        <f t="shared" si="21"/>
        <v>84</v>
      </c>
      <c r="H57" s="151">
        <f t="shared" si="21"/>
        <v>0</v>
      </c>
      <c r="I57" s="151">
        <f t="shared" si="21"/>
        <v>10</v>
      </c>
      <c r="J57" s="151">
        <f t="shared" si="21"/>
        <v>14</v>
      </c>
    </row>
    <row r="58" spans="1:10" s="39" customFormat="1" ht="12" customHeight="1" x14ac:dyDescent="0.2">
      <c r="A58" s="70" t="s">
        <v>52</v>
      </c>
      <c r="B58" s="222" t="s">
        <v>12</v>
      </c>
      <c r="C58" s="222"/>
      <c r="D58" s="222"/>
      <c r="E58" s="222"/>
      <c r="F58" s="222"/>
      <c r="G58" s="222"/>
      <c r="H58" s="222"/>
      <c r="I58" s="195">
        <v>9</v>
      </c>
      <c r="J58" s="195">
        <v>9</v>
      </c>
    </row>
    <row r="59" spans="1:10" s="67" customFormat="1" ht="12" customHeight="1" x14ac:dyDescent="0.2">
      <c r="A59" s="159" t="s">
        <v>51</v>
      </c>
      <c r="B59" s="21">
        <v>5</v>
      </c>
      <c r="C59" s="34" t="s">
        <v>17</v>
      </c>
      <c r="D59" s="22">
        <f>SUM(E59:H59)</f>
        <v>36</v>
      </c>
      <c r="E59" s="23">
        <v>9</v>
      </c>
      <c r="F59" s="24">
        <v>9</v>
      </c>
      <c r="G59" s="24">
        <v>18</v>
      </c>
      <c r="H59" s="22"/>
      <c r="I59" s="26">
        <f>(E59/$I$58)</f>
        <v>1</v>
      </c>
      <c r="J59" s="95">
        <f>(F59+G59+H59)/$J$58</f>
        <v>3</v>
      </c>
    </row>
    <row r="60" spans="1:10" s="67" customFormat="1" ht="12" customHeight="1" x14ac:dyDescent="0.2">
      <c r="A60" s="201" t="s">
        <v>97</v>
      </c>
      <c r="B60" s="21">
        <v>5</v>
      </c>
      <c r="C60" s="34" t="s">
        <v>17</v>
      </c>
      <c r="D60" s="22">
        <f t="shared" ref="D60:D68" si="22">SUM(E60:H60)</f>
        <v>36</v>
      </c>
      <c r="E60" s="33">
        <v>9</v>
      </c>
      <c r="F60" s="24">
        <v>9</v>
      </c>
      <c r="G60" s="78">
        <v>18</v>
      </c>
      <c r="H60" s="22"/>
      <c r="I60" s="26">
        <f t="shared" ref="I60:I68" si="23">(E60/$I$58)</f>
        <v>1</v>
      </c>
      <c r="J60" s="95">
        <f t="shared" ref="J60:J68" si="24">(F60+G60+H60)/$J$58</f>
        <v>3</v>
      </c>
    </row>
    <row r="61" spans="1:10" s="67" customFormat="1" ht="12" customHeight="1" x14ac:dyDescent="0.2">
      <c r="A61" s="159" t="s">
        <v>59</v>
      </c>
      <c r="B61" s="21">
        <v>2</v>
      </c>
      <c r="C61" s="34" t="s">
        <v>14</v>
      </c>
      <c r="D61" s="22">
        <f>SUM(E61:H61)</f>
        <v>18</v>
      </c>
      <c r="E61" s="33">
        <v>9</v>
      </c>
      <c r="F61" s="24">
        <v>3</v>
      </c>
      <c r="G61" s="78">
        <v>6</v>
      </c>
      <c r="H61" s="22"/>
      <c r="I61" s="26">
        <f t="shared" si="23"/>
        <v>1</v>
      </c>
      <c r="J61" s="95">
        <f t="shared" si="24"/>
        <v>1</v>
      </c>
    </row>
    <row r="62" spans="1:10" s="67" customFormat="1" ht="30" customHeight="1" x14ac:dyDescent="0.2">
      <c r="A62" s="101" t="s">
        <v>98</v>
      </c>
      <c r="B62" s="21">
        <v>4</v>
      </c>
      <c r="C62" s="202" t="s">
        <v>14</v>
      </c>
      <c r="D62" s="22">
        <f t="shared" si="22"/>
        <v>18</v>
      </c>
      <c r="E62" s="33">
        <v>9</v>
      </c>
      <c r="F62" s="24">
        <v>3</v>
      </c>
      <c r="G62" s="78">
        <v>6</v>
      </c>
      <c r="H62" s="22"/>
      <c r="I62" s="26">
        <f t="shared" si="23"/>
        <v>1</v>
      </c>
      <c r="J62" s="95">
        <f t="shared" si="24"/>
        <v>1</v>
      </c>
    </row>
    <row r="63" spans="1:10" s="67" customFormat="1" ht="12" customHeight="1" x14ac:dyDescent="0.2">
      <c r="A63" s="159" t="s">
        <v>99</v>
      </c>
      <c r="B63" s="21">
        <v>4</v>
      </c>
      <c r="C63" s="34" t="s">
        <v>14</v>
      </c>
      <c r="D63" s="22">
        <f t="shared" si="22"/>
        <v>18</v>
      </c>
      <c r="E63" s="33">
        <v>9</v>
      </c>
      <c r="F63" s="24">
        <v>3</v>
      </c>
      <c r="G63" s="78">
        <v>6</v>
      </c>
      <c r="H63" s="22"/>
      <c r="I63" s="26">
        <f t="shared" si="23"/>
        <v>1</v>
      </c>
      <c r="J63" s="95">
        <f t="shared" si="24"/>
        <v>1</v>
      </c>
    </row>
    <row r="64" spans="1:10" s="67" customFormat="1" ht="12" customHeight="1" x14ac:dyDescent="0.2">
      <c r="A64" s="159" t="s">
        <v>100</v>
      </c>
      <c r="B64" s="21">
        <v>4</v>
      </c>
      <c r="C64" s="34" t="s">
        <v>14</v>
      </c>
      <c r="D64" s="22">
        <f t="shared" si="22"/>
        <v>18</v>
      </c>
      <c r="E64" s="33">
        <v>9</v>
      </c>
      <c r="F64" s="24">
        <v>3</v>
      </c>
      <c r="G64" s="78">
        <v>6</v>
      </c>
      <c r="H64" s="22"/>
      <c r="I64" s="26">
        <f t="shared" si="23"/>
        <v>1</v>
      </c>
      <c r="J64" s="95">
        <f t="shared" si="24"/>
        <v>1</v>
      </c>
    </row>
    <row r="65" spans="1:10" s="67" customFormat="1" ht="29.45" customHeight="1" x14ac:dyDescent="0.2">
      <c r="A65" s="203" t="s">
        <v>101</v>
      </c>
      <c r="B65" s="21">
        <v>4</v>
      </c>
      <c r="C65" s="27" t="s">
        <v>17</v>
      </c>
      <c r="D65" s="22">
        <f t="shared" si="22"/>
        <v>27</v>
      </c>
      <c r="E65" s="33">
        <v>9</v>
      </c>
      <c r="F65" s="24">
        <v>6</v>
      </c>
      <c r="G65" s="78">
        <v>12</v>
      </c>
      <c r="H65" s="22"/>
      <c r="I65" s="26">
        <f t="shared" si="23"/>
        <v>1</v>
      </c>
      <c r="J65" s="95">
        <f t="shared" si="24"/>
        <v>2</v>
      </c>
    </row>
    <row r="66" spans="1:10" s="67" customFormat="1" ht="12" customHeight="1" x14ac:dyDescent="0.2">
      <c r="A66" s="159" t="s">
        <v>102</v>
      </c>
      <c r="B66" s="21">
        <v>4</v>
      </c>
      <c r="C66" s="34" t="s">
        <v>14</v>
      </c>
      <c r="D66" s="22">
        <f>SUM(E66:H66)</f>
        <v>18</v>
      </c>
      <c r="E66" s="33">
        <v>9</v>
      </c>
      <c r="F66" s="24">
        <v>3</v>
      </c>
      <c r="G66" s="78">
        <v>6</v>
      </c>
      <c r="H66" s="22"/>
      <c r="I66" s="26">
        <f t="shared" si="23"/>
        <v>1</v>
      </c>
      <c r="J66" s="95">
        <f t="shared" si="24"/>
        <v>1</v>
      </c>
    </row>
    <row r="67" spans="1:10" s="67" customFormat="1" ht="12" customHeight="1" x14ac:dyDescent="0.2">
      <c r="A67" s="159" t="s">
        <v>68</v>
      </c>
      <c r="B67" s="160">
        <v>1</v>
      </c>
      <c r="C67" s="161" t="s">
        <v>14</v>
      </c>
      <c r="D67" s="22">
        <f>SUM(E67:H67)</f>
        <v>9</v>
      </c>
      <c r="E67" s="197"/>
      <c r="F67" s="163"/>
      <c r="G67" s="198">
        <v>9</v>
      </c>
      <c r="H67" s="18"/>
      <c r="I67" s="26">
        <f t="shared" si="23"/>
        <v>0</v>
      </c>
      <c r="J67" s="95">
        <f t="shared" si="24"/>
        <v>1</v>
      </c>
    </row>
    <row r="68" spans="1:10" s="76" customFormat="1" x14ac:dyDescent="0.2">
      <c r="A68" s="159" t="s">
        <v>60</v>
      </c>
      <c r="B68" s="21">
        <v>6</v>
      </c>
      <c r="C68" s="34" t="s">
        <v>17</v>
      </c>
      <c r="D68" s="22">
        <f t="shared" si="22"/>
        <v>0</v>
      </c>
      <c r="E68" s="22"/>
      <c r="F68" s="22"/>
      <c r="G68" s="34"/>
      <c r="H68" s="22"/>
      <c r="I68" s="26">
        <f t="shared" si="23"/>
        <v>0</v>
      </c>
      <c r="J68" s="95">
        <f t="shared" si="24"/>
        <v>0</v>
      </c>
    </row>
    <row r="69" spans="1:10" s="76" customFormat="1" x14ac:dyDescent="0.2">
      <c r="A69" s="199" t="s">
        <v>22</v>
      </c>
      <c r="B69" s="200">
        <f>SUM(B59:B68)</f>
        <v>39</v>
      </c>
      <c r="C69" s="100">
        <f>COUNTIF(C59:C68,"e")</f>
        <v>4</v>
      </c>
      <c r="D69" s="151">
        <f>SUM(D59:D68)</f>
        <v>198</v>
      </c>
      <c r="E69" s="151">
        <f t="shared" ref="E69:J69" si="25">SUM(E59:E68)</f>
        <v>72</v>
      </c>
      <c r="F69" s="151">
        <f t="shared" si="25"/>
        <v>39</v>
      </c>
      <c r="G69" s="151">
        <f t="shared" si="25"/>
        <v>87</v>
      </c>
      <c r="H69" s="151">
        <f t="shared" si="25"/>
        <v>0</v>
      </c>
      <c r="I69" s="151">
        <f t="shared" si="25"/>
        <v>8</v>
      </c>
      <c r="J69" s="151">
        <f t="shared" si="25"/>
        <v>14</v>
      </c>
    </row>
    <row r="70" spans="1:10" s="39" customFormat="1" ht="12" customHeight="1" x14ac:dyDescent="0.2">
      <c r="A70" s="70" t="s">
        <v>61</v>
      </c>
      <c r="B70" s="222" t="s">
        <v>12</v>
      </c>
      <c r="C70" s="222"/>
      <c r="D70" s="222"/>
      <c r="E70" s="222"/>
      <c r="F70" s="222"/>
      <c r="G70" s="222"/>
      <c r="H70" s="222"/>
      <c r="I70" s="195">
        <v>9</v>
      </c>
      <c r="J70" s="195">
        <v>9</v>
      </c>
    </row>
    <row r="71" spans="1:10" s="39" customFormat="1" ht="12" customHeight="1" x14ac:dyDescent="0.2">
      <c r="A71" s="159" t="s">
        <v>103</v>
      </c>
      <c r="B71" s="33">
        <v>5</v>
      </c>
      <c r="C71" s="34" t="s">
        <v>17</v>
      </c>
      <c r="D71" s="22">
        <f>SUM(E71:H71)</f>
        <v>36</v>
      </c>
      <c r="E71" s="77">
        <v>18</v>
      </c>
      <c r="F71" s="24">
        <v>6</v>
      </c>
      <c r="G71" s="78">
        <v>12</v>
      </c>
      <c r="H71" s="22"/>
      <c r="I71" s="26">
        <f>(E71/$I$70)</f>
        <v>2</v>
      </c>
      <c r="J71" s="95">
        <f>(F71+G71+H71)/$J$70</f>
        <v>2</v>
      </c>
    </row>
    <row r="72" spans="1:10" s="39" customFormat="1" ht="12" customHeight="1" x14ac:dyDescent="0.2">
      <c r="A72" s="159" t="s">
        <v>104</v>
      </c>
      <c r="B72" s="21">
        <v>4</v>
      </c>
      <c r="C72" s="202" t="s">
        <v>14</v>
      </c>
      <c r="D72" s="22">
        <f>SUM(E72:H72)</f>
        <v>18</v>
      </c>
      <c r="E72" s="33">
        <v>9</v>
      </c>
      <c r="F72" s="24">
        <v>3</v>
      </c>
      <c r="G72" s="78">
        <v>6</v>
      </c>
      <c r="H72" s="22"/>
      <c r="I72" s="26">
        <f t="shared" ref="I72:I81" si="26">(E72/$I$70)</f>
        <v>1</v>
      </c>
      <c r="J72" s="95">
        <f t="shared" ref="J72:J81" si="27">(F72+G72+H72)/$J$70</f>
        <v>1</v>
      </c>
    </row>
    <row r="73" spans="1:10" s="67" customFormat="1" ht="12" customHeight="1" x14ac:dyDescent="0.2">
      <c r="A73" s="159" t="s">
        <v>105</v>
      </c>
      <c r="B73" s="21">
        <v>2</v>
      </c>
      <c r="C73" s="34" t="s">
        <v>14</v>
      </c>
      <c r="D73" s="22">
        <f t="shared" ref="D73:D76" si="28">SUM(E73:H73)</f>
        <v>18</v>
      </c>
      <c r="E73" s="33">
        <v>9</v>
      </c>
      <c r="F73" s="24">
        <v>3</v>
      </c>
      <c r="G73" s="78">
        <v>6</v>
      </c>
      <c r="H73" s="22"/>
      <c r="I73" s="26">
        <f t="shared" si="26"/>
        <v>1</v>
      </c>
      <c r="J73" s="95">
        <f t="shared" si="27"/>
        <v>1</v>
      </c>
    </row>
    <row r="74" spans="1:10" s="39" customFormat="1" ht="12" customHeight="1" x14ac:dyDescent="0.2">
      <c r="A74" s="159" t="s">
        <v>106</v>
      </c>
      <c r="B74" s="21">
        <v>4</v>
      </c>
      <c r="C74" s="27" t="s">
        <v>14</v>
      </c>
      <c r="D74" s="22">
        <f>SUM(E74:H74)</f>
        <v>18</v>
      </c>
      <c r="E74" s="23">
        <v>9</v>
      </c>
      <c r="F74" s="24">
        <v>3</v>
      </c>
      <c r="G74" s="24">
        <v>6</v>
      </c>
      <c r="H74" s="22"/>
      <c r="I74" s="26">
        <f t="shared" si="26"/>
        <v>1</v>
      </c>
      <c r="J74" s="95">
        <f t="shared" si="27"/>
        <v>1</v>
      </c>
    </row>
    <row r="75" spans="1:10" s="67" customFormat="1" ht="28.9" customHeight="1" x14ac:dyDescent="0.2">
      <c r="A75" s="203" t="s">
        <v>107</v>
      </c>
      <c r="B75" s="33">
        <v>4</v>
      </c>
      <c r="C75" s="34" t="s">
        <v>14</v>
      </c>
      <c r="D75" s="22">
        <f>SUM(E75:H75)</f>
        <v>18</v>
      </c>
      <c r="E75" s="33">
        <v>9</v>
      </c>
      <c r="F75" s="24">
        <v>3</v>
      </c>
      <c r="G75" s="78">
        <v>6</v>
      </c>
      <c r="H75" s="22"/>
      <c r="I75" s="26">
        <f t="shared" si="26"/>
        <v>1</v>
      </c>
      <c r="J75" s="95">
        <f t="shared" si="27"/>
        <v>1</v>
      </c>
    </row>
    <row r="76" spans="1:10" s="67" customFormat="1" ht="28.15" customHeight="1" x14ac:dyDescent="0.2">
      <c r="A76" s="101" t="s">
        <v>108</v>
      </c>
      <c r="B76" s="21">
        <v>2</v>
      </c>
      <c r="C76" s="34" t="s">
        <v>14</v>
      </c>
      <c r="D76" s="22">
        <f t="shared" si="28"/>
        <v>18</v>
      </c>
      <c r="E76" s="33">
        <v>9</v>
      </c>
      <c r="F76" s="24">
        <v>3</v>
      </c>
      <c r="G76" s="78">
        <v>6</v>
      </c>
      <c r="H76" s="22"/>
      <c r="I76" s="26">
        <f t="shared" si="26"/>
        <v>1</v>
      </c>
      <c r="J76" s="95">
        <f t="shared" si="27"/>
        <v>1</v>
      </c>
    </row>
    <row r="77" spans="1:10" s="67" customFormat="1" ht="12" customHeight="1" x14ac:dyDescent="0.2">
      <c r="A77" s="204" t="s">
        <v>109</v>
      </c>
      <c r="B77" s="205">
        <v>4</v>
      </c>
      <c r="C77" s="206" t="s">
        <v>14</v>
      </c>
      <c r="D77" s="175">
        <f>SUM(E77:H77)</f>
        <v>27</v>
      </c>
      <c r="E77" s="33">
        <v>9</v>
      </c>
      <c r="F77" s="24">
        <v>6</v>
      </c>
      <c r="G77" s="78">
        <v>12</v>
      </c>
      <c r="H77" s="175"/>
      <c r="I77" s="26">
        <f t="shared" si="26"/>
        <v>1</v>
      </c>
      <c r="J77" s="95">
        <f t="shared" si="27"/>
        <v>2</v>
      </c>
    </row>
    <row r="78" spans="1:10" s="76" customFormat="1" ht="25.5" x14ac:dyDescent="0.2">
      <c r="A78" s="101" t="s">
        <v>110</v>
      </c>
      <c r="B78" s="33">
        <v>2</v>
      </c>
      <c r="C78" s="34" t="s">
        <v>14</v>
      </c>
      <c r="D78" s="22">
        <f>SUM(E78:H78)</f>
        <v>9</v>
      </c>
      <c r="E78" s="77">
        <v>9</v>
      </c>
      <c r="F78" s="24"/>
      <c r="G78" s="78"/>
      <c r="H78" s="22"/>
      <c r="I78" s="26">
        <f t="shared" si="26"/>
        <v>1</v>
      </c>
      <c r="J78" s="95">
        <f t="shared" si="27"/>
        <v>0</v>
      </c>
    </row>
    <row r="79" spans="1:10" s="76" customFormat="1" x14ac:dyDescent="0.2">
      <c r="A79" s="159" t="s">
        <v>111</v>
      </c>
      <c r="B79" s="33">
        <v>4</v>
      </c>
      <c r="C79" s="34" t="s">
        <v>14</v>
      </c>
      <c r="D79" s="22">
        <f>SUM(E79:H79)</f>
        <v>18</v>
      </c>
      <c r="E79" s="33">
        <v>9</v>
      </c>
      <c r="F79" s="24">
        <v>3</v>
      </c>
      <c r="G79" s="78">
        <v>6</v>
      </c>
      <c r="H79" s="22"/>
      <c r="I79" s="26">
        <f t="shared" si="26"/>
        <v>1</v>
      </c>
      <c r="J79" s="95">
        <f t="shared" si="27"/>
        <v>1</v>
      </c>
    </row>
    <row r="80" spans="1:10" s="76" customFormat="1" x14ac:dyDescent="0.2">
      <c r="A80" s="207" t="s">
        <v>73</v>
      </c>
      <c r="B80" s="160">
        <v>3</v>
      </c>
      <c r="C80" s="161" t="s">
        <v>14</v>
      </c>
      <c r="D80" s="18">
        <f>SUM(E80:H80)</f>
        <v>18</v>
      </c>
      <c r="E80" s="18">
        <v>0</v>
      </c>
      <c r="F80" s="18"/>
      <c r="G80" s="18">
        <v>18</v>
      </c>
      <c r="H80" s="18"/>
      <c r="I80" s="26">
        <f t="shared" si="26"/>
        <v>0</v>
      </c>
      <c r="J80" s="95">
        <f t="shared" si="27"/>
        <v>2</v>
      </c>
    </row>
    <row r="81" spans="1:10" s="76" customFormat="1" x14ac:dyDescent="0.2">
      <c r="A81" s="159" t="s">
        <v>74</v>
      </c>
      <c r="B81" s="21">
        <v>6</v>
      </c>
      <c r="C81" s="34" t="s">
        <v>17</v>
      </c>
      <c r="D81" s="22"/>
      <c r="E81" s="22"/>
      <c r="F81" s="22"/>
      <c r="G81" s="22"/>
      <c r="H81" s="22"/>
      <c r="I81" s="26">
        <f t="shared" si="26"/>
        <v>0</v>
      </c>
      <c r="J81" s="95">
        <f t="shared" si="27"/>
        <v>0</v>
      </c>
    </row>
    <row r="82" spans="1:10" s="76" customFormat="1" x14ac:dyDescent="0.2">
      <c r="A82" s="199" t="s">
        <v>22</v>
      </c>
      <c r="B82" s="200">
        <f>SUM(B71:B81)</f>
        <v>40</v>
      </c>
      <c r="C82" s="200">
        <f>COUNTIF(C71:C81,"e")</f>
        <v>2</v>
      </c>
      <c r="D82" s="200">
        <f t="shared" ref="D82:J82" si="29">SUM(D71:D81)</f>
        <v>198</v>
      </c>
      <c r="E82" s="200">
        <f t="shared" si="29"/>
        <v>90</v>
      </c>
      <c r="F82" s="200">
        <f t="shared" si="29"/>
        <v>30</v>
      </c>
      <c r="G82" s="200">
        <f t="shared" si="29"/>
        <v>78</v>
      </c>
      <c r="H82" s="200">
        <f t="shared" si="29"/>
        <v>0</v>
      </c>
      <c r="I82" s="200">
        <f t="shared" si="29"/>
        <v>10</v>
      </c>
      <c r="J82" s="200">
        <f t="shared" si="29"/>
        <v>12</v>
      </c>
    </row>
    <row r="83" spans="1:10" x14ac:dyDescent="0.2">
      <c r="A83" s="208" t="s">
        <v>84</v>
      </c>
      <c r="B83" s="200">
        <f>B57+B69+B82</f>
        <v>109</v>
      </c>
      <c r="C83" s="200">
        <f t="shared" ref="C83:H83" si="30">C57+C69+C82</f>
        <v>9</v>
      </c>
      <c r="D83" s="200">
        <f t="shared" si="30"/>
        <v>612</v>
      </c>
      <c r="E83" s="200">
        <f t="shared" si="30"/>
        <v>252</v>
      </c>
      <c r="F83" s="200">
        <f t="shared" si="30"/>
        <v>111</v>
      </c>
      <c r="G83" s="200">
        <f t="shared" si="30"/>
        <v>249</v>
      </c>
      <c r="H83" s="200">
        <f t="shared" si="30"/>
        <v>0</v>
      </c>
      <c r="I83" s="209"/>
      <c r="J83" s="210"/>
    </row>
    <row r="84" spans="1:10" x14ac:dyDescent="0.2">
      <c r="A84" s="211" t="s">
        <v>88</v>
      </c>
      <c r="B84" s="150">
        <f t="shared" ref="B84:H84" si="31">B13+B22+B32+B42+B57+B69+B82</f>
        <v>210</v>
      </c>
      <c r="C84" s="150">
        <f t="shared" si="31"/>
        <v>20</v>
      </c>
      <c r="D84" s="150">
        <f t="shared" si="31"/>
        <v>1440</v>
      </c>
      <c r="E84" s="150">
        <f t="shared" si="31"/>
        <v>594</v>
      </c>
      <c r="F84" s="150">
        <f t="shared" si="31"/>
        <v>255</v>
      </c>
      <c r="G84" s="150">
        <f t="shared" si="31"/>
        <v>591</v>
      </c>
      <c r="H84" s="150">
        <f t="shared" si="31"/>
        <v>0</v>
      </c>
      <c r="I84" s="178"/>
      <c r="J84" s="178"/>
    </row>
    <row r="85" spans="1:10" x14ac:dyDescent="0.2">
      <c r="A85" s="147" t="s">
        <v>75</v>
      </c>
      <c r="B85" s="96"/>
      <c r="C85" s="97"/>
      <c r="D85" s="98"/>
      <c r="E85" s="148">
        <f>(E84/D84)*100</f>
        <v>41.25</v>
      </c>
      <c r="F85" s="148">
        <f>(F84/D84)*100</f>
        <v>17.708333333333336</v>
      </c>
      <c r="G85" s="148">
        <f>(G84/D84)*100</f>
        <v>41.041666666666664</v>
      </c>
      <c r="H85" s="148">
        <f>(H84/D84)*100</f>
        <v>0</v>
      </c>
      <c r="I85" s="179"/>
      <c r="J85" s="180"/>
    </row>
    <row r="86" spans="1:10" x14ac:dyDescent="0.2">
      <c r="J86" s="4"/>
    </row>
    <row r="87" spans="1:10" x14ac:dyDescent="0.2">
      <c r="A87" s="86" t="s">
        <v>76</v>
      </c>
      <c r="J87" s="4"/>
    </row>
    <row r="88" spans="1:10" x14ac:dyDescent="0.2">
      <c r="A88" s="86" t="s">
        <v>77</v>
      </c>
      <c r="J88" s="4"/>
    </row>
    <row r="89" spans="1:10" x14ac:dyDescent="0.2">
      <c r="A89" s="86" t="s">
        <v>78</v>
      </c>
      <c r="J89" s="4"/>
    </row>
    <row r="90" spans="1:10" x14ac:dyDescent="0.2">
      <c r="A90" s="87"/>
      <c r="J90" s="4"/>
    </row>
    <row r="91" spans="1:10" x14ac:dyDescent="0.2">
      <c r="J91" s="4"/>
    </row>
    <row r="92" spans="1:10" x14ac:dyDescent="0.2">
      <c r="J92" s="4"/>
    </row>
    <row r="93" spans="1:10" x14ac:dyDescent="0.2">
      <c r="A93" s="65"/>
      <c r="B93" s="65"/>
      <c r="C93" s="65"/>
      <c r="D93" s="65"/>
      <c r="E93" s="65"/>
      <c r="F93" s="65"/>
      <c r="G93" s="65"/>
      <c r="H93" s="65"/>
      <c r="I93" s="212"/>
      <c r="J93" s="212"/>
    </row>
    <row r="94" spans="1:10" x14ac:dyDescent="0.2">
      <c r="A94" s="65"/>
      <c r="B94" s="65"/>
      <c r="C94" s="65"/>
      <c r="D94" s="65"/>
      <c r="E94" s="65"/>
      <c r="F94" s="65"/>
      <c r="G94" s="65"/>
      <c r="H94" s="65"/>
      <c r="I94" s="212"/>
      <c r="J94" s="212"/>
    </row>
    <row r="95" spans="1:10" x14ac:dyDescent="0.2">
      <c r="J95" s="4"/>
    </row>
    <row r="96" spans="1:10" x14ac:dyDescent="0.2">
      <c r="J96" s="4"/>
    </row>
    <row r="97" spans="10:10" x14ac:dyDescent="0.2">
      <c r="J97" s="4"/>
    </row>
    <row r="98" spans="10:10" x14ac:dyDescent="0.2">
      <c r="J98" s="4"/>
    </row>
    <row r="99" spans="10:10" x14ac:dyDescent="0.2">
      <c r="J99" s="4"/>
    </row>
    <row r="100" spans="10:10" x14ac:dyDescent="0.2">
      <c r="J100" s="4"/>
    </row>
    <row r="101" spans="10:10" x14ac:dyDescent="0.2">
      <c r="J101" s="4"/>
    </row>
    <row r="102" spans="10:10" x14ac:dyDescent="0.2">
      <c r="J102" s="4"/>
    </row>
    <row r="103" spans="10:10" x14ac:dyDescent="0.2">
      <c r="J103" s="4"/>
    </row>
    <row r="104" spans="10:10" x14ac:dyDescent="0.2">
      <c r="J104" s="4"/>
    </row>
    <row r="105" spans="10:10" x14ac:dyDescent="0.2">
      <c r="J105" s="4"/>
    </row>
    <row r="106" spans="10:10" x14ac:dyDescent="0.2">
      <c r="J106" s="4"/>
    </row>
    <row r="107" spans="10:10" x14ac:dyDescent="0.2">
      <c r="J107" s="4"/>
    </row>
    <row r="108" spans="10:10" x14ac:dyDescent="0.2">
      <c r="J108" s="4"/>
    </row>
    <row r="109" spans="10:10" x14ac:dyDescent="0.2">
      <c r="J109" s="4"/>
    </row>
    <row r="110" spans="10:10" x14ac:dyDescent="0.2">
      <c r="J110" s="4"/>
    </row>
    <row r="111" spans="10:10" x14ac:dyDescent="0.2">
      <c r="J111" s="4"/>
    </row>
    <row r="112" spans="10:10" x14ac:dyDescent="0.2">
      <c r="J112" s="4"/>
    </row>
    <row r="113" spans="10:10" x14ac:dyDescent="0.2">
      <c r="J113" s="4"/>
    </row>
    <row r="114" spans="10:10" x14ac:dyDescent="0.2">
      <c r="J114" s="4"/>
    </row>
    <row r="115" spans="10:10" x14ac:dyDescent="0.2">
      <c r="J115" s="4"/>
    </row>
    <row r="116" spans="10:10" x14ac:dyDescent="0.2">
      <c r="J116" s="4"/>
    </row>
    <row r="117" spans="10:10" x14ac:dyDescent="0.2">
      <c r="J117" s="4"/>
    </row>
    <row r="118" spans="10:10" x14ac:dyDescent="0.2">
      <c r="J118" s="4"/>
    </row>
    <row r="119" spans="10:10" x14ac:dyDescent="0.2">
      <c r="J119" s="4"/>
    </row>
    <row r="120" spans="10:10" x14ac:dyDescent="0.2">
      <c r="J120" s="4"/>
    </row>
    <row r="121" spans="10:10" x14ac:dyDescent="0.2">
      <c r="J121" s="4"/>
    </row>
    <row r="122" spans="10:10" x14ac:dyDescent="0.2">
      <c r="J122" s="4"/>
    </row>
    <row r="123" spans="10:10" x14ac:dyDescent="0.2">
      <c r="J123" s="4"/>
    </row>
    <row r="124" spans="10:10" x14ac:dyDescent="0.2">
      <c r="J124" s="4"/>
    </row>
    <row r="125" spans="10:10" x14ac:dyDescent="0.2">
      <c r="J125" s="4"/>
    </row>
    <row r="126" spans="10:10" x14ac:dyDescent="0.2">
      <c r="J126" s="4"/>
    </row>
    <row r="127" spans="10:10" x14ac:dyDescent="0.2">
      <c r="J127" s="4"/>
    </row>
    <row r="128" spans="10:10" x14ac:dyDescent="0.2">
      <c r="J128" s="4"/>
    </row>
    <row r="129" spans="10:10" x14ac:dyDescent="0.2">
      <c r="J129" s="4"/>
    </row>
    <row r="130" spans="10:10" x14ac:dyDescent="0.2">
      <c r="J130" s="4"/>
    </row>
    <row r="131" spans="10:10" x14ac:dyDescent="0.2">
      <c r="J131" s="4"/>
    </row>
    <row r="132" spans="10:10" x14ac:dyDescent="0.2">
      <c r="J132" s="4"/>
    </row>
    <row r="133" spans="10:10" x14ac:dyDescent="0.2">
      <c r="J133" s="4"/>
    </row>
    <row r="134" spans="10:10" x14ac:dyDescent="0.2">
      <c r="J134" s="4"/>
    </row>
    <row r="135" spans="10:10" x14ac:dyDescent="0.2">
      <c r="J135" s="4"/>
    </row>
    <row r="136" spans="10:10" x14ac:dyDescent="0.2">
      <c r="J136" s="4"/>
    </row>
    <row r="137" spans="10:10" x14ac:dyDescent="0.2">
      <c r="J137" s="4"/>
    </row>
    <row r="138" spans="10:10" x14ac:dyDescent="0.2">
      <c r="J138" s="4"/>
    </row>
    <row r="139" spans="10:10" x14ac:dyDescent="0.2">
      <c r="J139" s="4"/>
    </row>
    <row r="140" spans="10:10" x14ac:dyDescent="0.2">
      <c r="J140" s="4"/>
    </row>
    <row r="141" spans="10:10" x14ac:dyDescent="0.2">
      <c r="J141" s="4"/>
    </row>
    <row r="142" spans="10:10" x14ac:dyDescent="0.2">
      <c r="J142" s="4"/>
    </row>
    <row r="143" spans="10:10" x14ac:dyDescent="0.2">
      <c r="J143" s="4"/>
    </row>
    <row r="144" spans="10:10" x14ac:dyDescent="0.2">
      <c r="J144" s="4"/>
    </row>
    <row r="145" spans="10:10" x14ac:dyDescent="0.2">
      <c r="J145" s="4"/>
    </row>
    <row r="146" spans="10:10" x14ac:dyDescent="0.2">
      <c r="J146" s="4"/>
    </row>
    <row r="147" spans="10:10" x14ac:dyDescent="0.2">
      <c r="J147" s="4"/>
    </row>
    <row r="148" spans="10:10" x14ac:dyDescent="0.2">
      <c r="J148" s="4"/>
    </row>
    <row r="149" spans="10:10" x14ac:dyDescent="0.2">
      <c r="J149" s="4"/>
    </row>
    <row r="150" spans="10:10" x14ac:dyDescent="0.2">
      <c r="J150" s="4"/>
    </row>
    <row r="151" spans="10:10" x14ac:dyDescent="0.2">
      <c r="J151" s="4"/>
    </row>
    <row r="152" spans="10:10" x14ac:dyDescent="0.2">
      <c r="J152" s="4"/>
    </row>
    <row r="153" spans="10:10" x14ac:dyDescent="0.2">
      <c r="J153" s="4"/>
    </row>
    <row r="154" spans="10:10" x14ac:dyDescent="0.2">
      <c r="J154" s="4"/>
    </row>
    <row r="155" spans="10:10" x14ac:dyDescent="0.2">
      <c r="J155" s="4"/>
    </row>
    <row r="156" spans="10:10" x14ac:dyDescent="0.2">
      <c r="J156" s="4"/>
    </row>
    <row r="157" spans="10:10" x14ac:dyDescent="0.2">
      <c r="J157" s="4"/>
    </row>
    <row r="158" spans="10:10" x14ac:dyDescent="0.2">
      <c r="J158" s="4"/>
    </row>
    <row r="159" spans="10:10" x14ac:dyDescent="0.2">
      <c r="J159" s="4"/>
    </row>
    <row r="160" spans="10:10" x14ac:dyDescent="0.2">
      <c r="J160" s="4"/>
    </row>
    <row r="161" spans="10:10" x14ac:dyDescent="0.2">
      <c r="J161" s="4"/>
    </row>
    <row r="162" spans="10:10" x14ac:dyDescent="0.2">
      <c r="J162" s="4"/>
    </row>
    <row r="163" spans="10:10" x14ac:dyDescent="0.2">
      <c r="J163" s="4"/>
    </row>
    <row r="164" spans="10:10" x14ac:dyDescent="0.2">
      <c r="J164" s="4"/>
    </row>
    <row r="165" spans="10:10" x14ac:dyDescent="0.2">
      <c r="J165" s="4"/>
    </row>
    <row r="166" spans="10:10" x14ac:dyDescent="0.2">
      <c r="J166" s="4"/>
    </row>
    <row r="167" spans="10:10" x14ac:dyDescent="0.2">
      <c r="J167" s="4"/>
    </row>
    <row r="168" spans="10:10" x14ac:dyDescent="0.2">
      <c r="J168" s="4"/>
    </row>
    <row r="169" spans="10:10" x14ac:dyDescent="0.2">
      <c r="J169" s="4"/>
    </row>
    <row r="170" spans="10:10" x14ac:dyDescent="0.2">
      <c r="J170" s="4"/>
    </row>
    <row r="171" spans="10:10" x14ac:dyDescent="0.2">
      <c r="J171" s="4"/>
    </row>
    <row r="172" spans="10:10" x14ac:dyDescent="0.2">
      <c r="J172" s="4"/>
    </row>
    <row r="173" spans="10:10" x14ac:dyDescent="0.2">
      <c r="J173" s="4"/>
    </row>
    <row r="174" spans="10:10" x14ac:dyDescent="0.2">
      <c r="J174" s="4"/>
    </row>
    <row r="175" spans="10:10" x14ac:dyDescent="0.2">
      <c r="J175" s="4"/>
    </row>
    <row r="176" spans="10:10" x14ac:dyDescent="0.2">
      <c r="J176" s="4"/>
    </row>
    <row r="177" spans="10:10" x14ac:dyDescent="0.2">
      <c r="J177" s="4"/>
    </row>
    <row r="178" spans="10:10" x14ac:dyDescent="0.2">
      <c r="J178" s="4"/>
    </row>
    <row r="179" spans="10:10" x14ac:dyDescent="0.2">
      <c r="J179" s="4"/>
    </row>
    <row r="180" spans="10:10" x14ac:dyDescent="0.2">
      <c r="J180" s="4"/>
    </row>
    <row r="181" spans="10:10" x14ac:dyDescent="0.2">
      <c r="J181" s="4"/>
    </row>
    <row r="182" spans="10:10" x14ac:dyDescent="0.2">
      <c r="J182" s="4"/>
    </row>
    <row r="183" spans="10:10" x14ac:dyDescent="0.2">
      <c r="J183" s="4"/>
    </row>
    <row r="184" spans="10:10" x14ac:dyDescent="0.2">
      <c r="J184" s="4"/>
    </row>
    <row r="185" spans="10:10" x14ac:dyDescent="0.2">
      <c r="J185" s="4"/>
    </row>
    <row r="186" spans="10:10" x14ac:dyDescent="0.2">
      <c r="J186" s="4"/>
    </row>
    <row r="187" spans="10:10" x14ac:dyDescent="0.2">
      <c r="J187" s="4"/>
    </row>
    <row r="188" spans="10:10" x14ac:dyDescent="0.2">
      <c r="J188" s="4"/>
    </row>
    <row r="189" spans="10:10" x14ac:dyDescent="0.2">
      <c r="J189" s="4"/>
    </row>
    <row r="190" spans="10:10" x14ac:dyDescent="0.2">
      <c r="J190" s="4"/>
    </row>
    <row r="191" spans="10:10" x14ac:dyDescent="0.2">
      <c r="J191" s="4"/>
    </row>
    <row r="192" spans="10:10" x14ac:dyDescent="0.2">
      <c r="J192" s="4"/>
    </row>
    <row r="193" spans="10:10" x14ac:dyDescent="0.2">
      <c r="J193" s="4"/>
    </row>
    <row r="194" spans="10:10" x14ac:dyDescent="0.2">
      <c r="J194" s="4"/>
    </row>
    <row r="195" spans="10:10" x14ac:dyDescent="0.2">
      <c r="J195" s="4"/>
    </row>
    <row r="196" spans="10:10" x14ac:dyDescent="0.2">
      <c r="J196" s="4"/>
    </row>
    <row r="197" spans="10:10" x14ac:dyDescent="0.2">
      <c r="J197" s="4"/>
    </row>
    <row r="198" spans="10:10" x14ac:dyDescent="0.2">
      <c r="J198" s="4"/>
    </row>
    <row r="199" spans="10:10" x14ac:dyDescent="0.2">
      <c r="J199" s="4"/>
    </row>
    <row r="200" spans="10:10" x14ac:dyDescent="0.2">
      <c r="J200" s="4"/>
    </row>
    <row r="201" spans="10:10" x14ac:dyDescent="0.2">
      <c r="J201" s="4"/>
    </row>
    <row r="202" spans="10:10" x14ac:dyDescent="0.2">
      <c r="J202" s="4"/>
    </row>
    <row r="203" spans="10:10" x14ac:dyDescent="0.2">
      <c r="J203" s="4"/>
    </row>
    <row r="204" spans="10:10" x14ac:dyDescent="0.2">
      <c r="J204" s="4"/>
    </row>
  </sheetData>
  <mergeCells count="9">
    <mergeCell ref="B48:H48"/>
    <mergeCell ref="B58:H58"/>
    <mergeCell ref="B70:H70"/>
    <mergeCell ref="A1:J1"/>
    <mergeCell ref="A2:J2"/>
    <mergeCell ref="B4:H4"/>
    <mergeCell ref="B14:H14"/>
    <mergeCell ref="B23:H23"/>
    <mergeCell ref="B33:H33"/>
  </mergeCells>
  <pageMargins left="0" right="0" top="0.47986111111111102" bottom="0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zoomScaleNormal="100" workbookViewId="0">
      <selection activeCell="K1" sqref="K1"/>
    </sheetView>
  </sheetViews>
  <sheetFormatPr defaultColWidth="8.5703125" defaultRowHeight="12.75" x14ac:dyDescent="0.2"/>
  <cols>
    <col min="1" max="1" width="36.140625" customWidth="1"/>
    <col min="2" max="2" width="5.28515625" customWidth="1"/>
    <col min="3" max="3" width="5.42578125" customWidth="1"/>
    <col min="4" max="4" width="6.42578125" customWidth="1"/>
    <col min="5" max="5" width="4.140625" customWidth="1"/>
    <col min="6" max="6" width="4.42578125" customWidth="1"/>
    <col min="7" max="7" width="5" customWidth="1"/>
    <col min="8" max="8" width="4.42578125" customWidth="1"/>
    <col min="9" max="9" width="6.28515625" customWidth="1"/>
    <col min="10" max="10" width="6.85546875" customWidth="1"/>
  </cols>
  <sheetData>
    <row r="1" spans="1:10" ht="26.25" customHeight="1" x14ac:dyDescent="0.2">
      <c r="A1" s="228" t="s">
        <v>79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ht="72" x14ac:dyDescent="0.2">
      <c r="A2" s="58" t="s">
        <v>1</v>
      </c>
      <c r="B2" s="59" t="s">
        <v>2</v>
      </c>
      <c r="C2" s="60" t="s">
        <v>3</v>
      </c>
      <c r="D2" s="60" t="s">
        <v>4</v>
      </c>
      <c r="E2" s="61" t="s">
        <v>5</v>
      </c>
      <c r="F2" s="62" t="s">
        <v>6</v>
      </c>
      <c r="G2" s="62" t="s">
        <v>7</v>
      </c>
      <c r="H2" s="60" t="s">
        <v>8</v>
      </c>
      <c r="I2" s="63" t="s">
        <v>9</v>
      </c>
      <c r="J2" s="63" t="s">
        <v>10</v>
      </c>
    </row>
    <row r="3" spans="1:10" x14ac:dyDescent="0.2">
      <c r="A3" s="64" t="s">
        <v>46</v>
      </c>
      <c r="B3" s="222" t="s">
        <v>12</v>
      </c>
      <c r="C3" s="222"/>
      <c r="D3" s="222"/>
      <c r="E3" s="222"/>
      <c r="F3" s="222"/>
      <c r="G3" s="222"/>
      <c r="H3" s="222"/>
      <c r="I3" s="16">
        <v>9</v>
      </c>
      <c r="J3" s="17">
        <v>9</v>
      </c>
    </row>
    <row r="4" spans="1:10" x14ac:dyDescent="0.2">
      <c r="A4" s="91" t="s">
        <v>55</v>
      </c>
      <c r="B4" s="94">
        <v>5</v>
      </c>
      <c r="C4" s="27" t="s">
        <v>17</v>
      </c>
      <c r="D4" s="38">
        <v>27</v>
      </c>
      <c r="E4" s="27">
        <v>9</v>
      </c>
      <c r="F4" s="27">
        <v>6</v>
      </c>
      <c r="G4" s="27">
        <v>12</v>
      </c>
      <c r="H4" s="27"/>
      <c r="I4" s="19">
        <v>1</v>
      </c>
      <c r="J4" s="95">
        <v>2</v>
      </c>
    </row>
    <row r="5" spans="1:10" ht="25.5" x14ac:dyDescent="0.2">
      <c r="A5" s="105" t="s">
        <v>90</v>
      </c>
      <c r="B5" s="94">
        <v>4</v>
      </c>
      <c r="C5" s="27" t="s">
        <v>14</v>
      </c>
      <c r="D5" s="38">
        <v>18</v>
      </c>
      <c r="E5" s="27">
        <v>9</v>
      </c>
      <c r="F5" s="27">
        <v>3</v>
      </c>
      <c r="G5" s="27">
        <v>6</v>
      </c>
      <c r="H5" s="27"/>
      <c r="I5" s="19">
        <v>1</v>
      </c>
      <c r="J5" s="95">
        <v>1</v>
      </c>
    </row>
    <row r="6" spans="1:10" x14ac:dyDescent="0.2">
      <c r="A6" s="68" t="s">
        <v>56</v>
      </c>
      <c r="B6" s="21">
        <v>4</v>
      </c>
      <c r="C6" s="27" t="s">
        <v>14</v>
      </c>
      <c r="D6" s="18">
        <v>18</v>
      </c>
      <c r="E6" s="23">
        <v>9</v>
      </c>
      <c r="F6" s="24">
        <v>3</v>
      </c>
      <c r="G6" s="24">
        <v>6</v>
      </c>
      <c r="H6" s="22"/>
      <c r="I6" s="26">
        <v>1</v>
      </c>
      <c r="J6" s="19">
        <v>1</v>
      </c>
    </row>
    <row r="7" spans="1:10" x14ac:dyDescent="0.2">
      <c r="A7" s="92" t="s">
        <v>63</v>
      </c>
      <c r="B7" s="27">
        <v>4</v>
      </c>
      <c r="C7" s="27" t="s">
        <v>17</v>
      </c>
      <c r="D7" s="27">
        <v>27</v>
      </c>
      <c r="E7" s="27">
        <v>9</v>
      </c>
      <c r="F7" s="27">
        <v>6</v>
      </c>
      <c r="G7" s="27">
        <v>12</v>
      </c>
      <c r="H7" s="27"/>
      <c r="I7" s="19">
        <v>1</v>
      </c>
      <c r="J7" s="19">
        <v>2</v>
      </c>
    </row>
    <row r="8" spans="1:10" x14ac:dyDescent="0.2">
      <c r="A8" s="69" t="s">
        <v>22</v>
      </c>
      <c r="B8" s="42">
        <f>SUM(B4:B7)</f>
        <v>17</v>
      </c>
      <c r="C8" s="30">
        <f>COUNTIF(C4:C7,"e")</f>
        <v>2</v>
      </c>
      <c r="D8" s="31">
        <f>SUM(D4:D7)</f>
        <v>90</v>
      </c>
      <c r="E8" s="31">
        <f t="shared" ref="E8:J8" si="0">SUM(E4:E7)</f>
        <v>36</v>
      </c>
      <c r="F8" s="31">
        <f t="shared" si="0"/>
        <v>18</v>
      </c>
      <c r="G8" s="31">
        <f t="shared" si="0"/>
        <v>36</v>
      </c>
      <c r="H8" s="31">
        <f t="shared" si="0"/>
        <v>0</v>
      </c>
      <c r="I8" s="31">
        <f t="shared" si="0"/>
        <v>4</v>
      </c>
      <c r="J8" s="31">
        <f t="shared" si="0"/>
        <v>6</v>
      </c>
    </row>
    <row r="9" spans="1:10" x14ac:dyDescent="0.2">
      <c r="A9" s="70" t="s">
        <v>52</v>
      </c>
      <c r="B9" s="229" t="s">
        <v>12</v>
      </c>
      <c r="C9" s="229"/>
      <c r="D9" s="229"/>
      <c r="E9" s="229"/>
      <c r="F9" s="229"/>
      <c r="G9" s="229"/>
      <c r="H9" s="229"/>
      <c r="I9" s="71">
        <v>9</v>
      </c>
      <c r="J9" s="72">
        <v>9</v>
      </c>
    </row>
    <row r="10" spans="1:10" x14ac:dyDescent="0.2">
      <c r="A10" s="92" t="s">
        <v>57</v>
      </c>
      <c r="B10" s="27">
        <v>2</v>
      </c>
      <c r="C10" s="27" t="s">
        <v>14</v>
      </c>
      <c r="D10" s="27">
        <v>18</v>
      </c>
      <c r="E10" s="27">
        <v>9</v>
      </c>
      <c r="F10" s="27">
        <v>3</v>
      </c>
      <c r="G10" s="27">
        <v>6</v>
      </c>
      <c r="H10" s="27"/>
      <c r="I10" s="19">
        <v>1</v>
      </c>
      <c r="J10" s="19">
        <v>1</v>
      </c>
    </row>
    <row r="11" spans="1:10" x14ac:dyDescent="0.2">
      <c r="A11" s="92" t="s">
        <v>65</v>
      </c>
      <c r="B11" s="27">
        <v>5</v>
      </c>
      <c r="C11" s="27" t="s">
        <v>17</v>
      </c>
      <c r="D11" s="27">
        <v>36</v>
      </c>
      <c r="E11" s="27">
        <v>9</v>
      </c>
      <c r="F11" s="27">
        <v>9</v>
      </c>
      <c r="G11" s="27">
        <v>18</v>
      </c>
      <c r="H11" s="27"/>
      <c r="I11" s="19">
        <v>1</v>
      </c>
      <c r="J11" s="19">
        <v>3</v>
      </c>
    </row>
    <row r="12" spans="1:10" x14ac:dyDescent="0.2">
      <c r="A12" s="93" t="s">
        <v>58</v>
      </c>
      <c r="B12" s="73">
        <v>2</v>
      </c>
      <c r="C12" s="27" t="s">
        <v>14</v>
      </c>
      <c r="D12" s="22">
        <v>18</v>
      </c>
      <c r="E12" s="74">
        <v>9</v>
      </c>
      <c r="F12" s="74">
        <v>3</v>
      </c>
      <c r="G12" s="74">
        <v>6</v>
      </c>
      <c r="H12" s="22"/>
      <c r="I12" s="26">
        <v>1</v>
      </c>
      <c r="J12" s="19">
        <v>1</v>
      </c>
    </row>
    <row r="13" spans="1:10" ht="51" x14ac:dyDescent="0.2">
      <c r="A13" s="152" t="s">
        <v>82</v>
      </c>
      <c r="B13" s="33">
        <v>4</v>
      </c>
      <c r="C13" s="34" t="s">
        <v>14</v>
      </c>
      <c r="D13" s="22">
        <v>27</v>
      </c>
      <c r="E13" s="33">
        <v>9</v>
      </c>
      <c r="F13" s="24">
        <v>6</v>
      </c>
      <c r="G13" s="78">
        <v>12</v>
      </c>
      <c r="H13" s="22"/>
      <c r="I13" s="26">
        <v>1</v>
      </c>
      <c r="J13" s="19">
        <v>2</v>
      </c>
    </row>
    <row r="14" spans="1:10" x14ac:dyDescent="0.2">
      <c r="A14" s="93" t="s">
        <v>70</v>
      </c>
      <c r="B14" s="73">
        <v>5</v>
      </c>
      <c r="C14" s="34" t="s">
        <v>17</v>
      </c>
      <c r="D14" s="22">
        <v>36</v>
      </c>
      <c r="E14" s="73">
        <v>18</v>
      </c>
      <c r="F14" s="40">
        <v>6</v>
      </c>
      <c r="G14" s="75">
        <v>12</v>
      </c>
      <c r="H14" s="22"/>
      <c r="I14" s="26">
        <v>2</v>
      </c>
      <c r="J14" s="19">
        <v>2</v>
      </c>
    </row>
    <row r="15" spans="1:10" ht="25.5" x14ac:dyDescent="0.2">
      <c r="A15" s="106" t="s">
        <v>86</v>
      </c>
      <c r="B15" s="33">
        <v>4</v>
      </c>
      <c r="C15" s="34" t="s">
        <v>14</v>
      </c>
      <c r="D15" s="22">
        <v>18</v>
      </c>
      <c r="E15" s="33">
        <v>9</v>
      </c>
      <c r="F15" s="24">
        <v>3</v>
      </c>
      <c r="G15" s="78">
        <v>6</v>
      </c>
      <c r="H15" s="22"/>
      <c r="I15" s="26">
        <v>1</v>
      </c>
      <c r="J15" s="19">
        <v>1</v>
      </c>
    </row>
    <row r="16" spans="1:10" x14ac:dyDescent="0.2">
      <c r="A16" s="69" t="s">
        <v>22</v>
      </c>
      <c r="B16" s="42">
        <f>SUM(B10:B15)</f>
        <v>22</v>
      </c>
      <c r="C16" s="30">
        <f>COUNTIF(C10:C15,"e")</f>
        <v>2</v>
      </c>
      <c r="D16" s="31">
        <f t="shared" ref="D16:J16" si="1">SUM(D10:D15)</f>
        <v>153</v>
      </c>
      <c r="E16" s="31">
        <f t="shared" si="1"/>
        <v>63</v>
      </c>
      <c r="F16" s="31">
        <f t="shared" si="1"/>
        <v>30</v>
      </c>
      <c r="G16" s="31">
        <f t="shared" si="1"/>
        <v>60</v>
      </c>
      <c r="H16" s="31">
        <f t="shared" si="1"/>
        <v>0</v>
      </c>
      <c r="I16" s="31">
        <f t="shared" si="1"/>
        <v>7</v>
      </c>
      <c r="J16" s="31">
        <f t="shared" si="1"/>
        <v>10</v>
      </c>
    </row>
    <row r="17" spans="1:10" x14ac:dyDescent="0.2">
      <c r="A17" s="70" t="s">
        <v>61</v>
      </c>
      <c r="B17" s="222" t="s">
        <v>12</v>
      </c>
      <c r="C17" s="222"/>
      <c r="D17" s="222"/>
      <c r="E17" s="222"/>
      <c r="F17" s="222"/>
      <c r="G17" s="222"/>
      <c r="H17" s="222"/>
      <c r="I17" s="16">
        <v>9</v>
      </c>
      <c r="J17" s="17">
        <v>9</v>
      </c>
    </row>
    <row r="18" spans="1:10" ht="25.5" x14ac:dyDescent="0.2">
      <c r="A18" s="101" t="s">
        <v>89</v>
      </c>
      <c r="B18" s="21">
        <v>2</v>
      </c>
      <c r="C18" s="34" t="s">
        <v>14</v>
      </c>
      <c r="D18" s="22">
        <v>9</v>
      </c>
      <c r="E18" s="33"/>
      <c r="F18" s="24">
        <v>3</v>
      </c>
      <c r="G18" s="78">
        <v>6</v>
      </c>
      <c r="H18" s="22"/>
      <c r="I18" s="26">
        <v>0</v>
      </c>
      <c r="J18" s="19">
        <v>1</v>
      </c>
    </row>
    <row r="19" spans="1:10" x14ac:dyDescent="0.2">
      <c r="A19" s="68" t="s">
        <v>50</v>
      </c>
      <c r="B19" s="21">
        <v>4</v>
      </c>
      <c r="C19" s="34" t="s">
        <v>14</v>
      </c>
      <c r="D19" s="22">
        <v>18</v>
      </c>
      <c r="E19" s="77">
        <v>9</v>
      </c>
      <c r="F19" s="24">
        <v>3</v>
      </c>
      <c r="G19" s="78">
        <v>6</v>
      </c>
      <c r="H19" s="22"/>
      <c r="I19" s="26">
        <v>1</v>
      </c>
      <c r="J19" s="19">
        <v>1</v>
      </c>
    </row>
    <row r="20" spans="1:10" x14ac:dyDescent="0.2">
      <c r="A20" s="66" t="s">
        <v>62</v>
      </c>
      <c r="B20" s="21">
        <v>4</v>
      </c>
      <c r="C20" s="34" t="s">
        <v>17</v>
      </c>
      <c r="D20" s="22">
        <v>27</v>
      </c>
      <c r="E20" s="77">
        <v>9</v>
      </c>
      <c r="F20" s="24">
        <v>6</v>
      </c>
      <c r="G20" s="78">
        <v>12</v>
      </c>
      <c r="H20" s="22"/>
      <c r="I20" s="26">
        <v>1</v>
      </c>
      <c r="J20" s="19">
        <v>2</v>
      </c>
    </row>
    <row r="21" spans="1:10" x14ac:dyDescent="0.2">
      <c r="A21" s="66" t="s">
        <v>69</v>
      </c>
      <c r="B21" s="21">
        <v>4</v>
      </c>
      <c r="C21" s="34" t="s">
        <v>14</v>
      </c>
      <c r="D21" s="22">
        <v>18</v>
      </c>
      <c r="E21" s="77">
        <v>9</v>
      </c>
      <c r="F21" s="24">
        <v>3</v>
      </c>
      <c r="G21" s="78">
        <v>6</v>
      </c>
      <c r="H21" s="22"/>
      <c r="I21" s="26">
        <v>1</v>
      </c>
      <c r="J21" s="19">
        <v>1</v>
      </c>
    </row>
    <row r="22" spans="1:10" x14ac:dyDescent="0.2">
      <c r="A22" s="66" t="s">
        <v>64</v>
      </c>
      <c r="B22" s="21">
        <v>4</v>
      </c>
      <c r="C22" s="34" t="s">
        <v>14</v>
      </c>
      <c r="D22" s="22">
        <v>18</v>
      </c>
      <c r="E22" s="77">
        <v>9</v>
      </c>
      <c r="F22" s="24">
        <v>3</v>
      </c>
      <c r="G22" s="78">
        <v>6</v>
      </c>
      <c r="H22" s="22"/>
      <c r="I22" s="26">
        <v>1</v>
      </c>
      <c r="J22" s="19">
        <v>1</v>
      </c>
    </row>
    <row r="23" spans="1:10" ht="25.5" x14ac:dyDescent="0.2">
      <c r="A23" s="101" t="s">
        <v>91</v>
      </c>
      <c r="B23" s="21">
        <v>2</v>
      </c>
      <c r="C23" s="34" t="s">
        <v>14</v>
      </c>
      <c r="D23" s="22">
        <v>18</v>
      </c>
      <c r="E23" s="77">
        <v>9</v>
      </c>
      <c r="F23" s="24">
        <v>3</v>
      </c>
      <c r="G23" s="78">
        <v>6</v>
      </c>
      <c r="H23" s="22"/>
      <c r="I23" s="26">
        <v>1</v>
      </c>
      <c r="J23" s="19">
        <v>1</v>
      </c>
    </row>
    <row r="24" spans="1:10" x14ac:dyDescent="0.2">
      <c r="A24" s="66" t="s">
        <v>66</v>
      </c>
      <c r="B24" s="21">
        <v>4</v>
      </c>
      <c r="C24" s="34" t="s">
        <v>14</v>
      </c>
      <c r="D24" s="22">
        <v>18</v>
      </c>
      <c r="E24" s="77">
        <v>9</v>
      </c>
      <c r="F24" s="24">
        <v>3</v>
      </c>
      <c r="G24" s="79">
        <v>6</v>
      </c>
      <c r="H24" s="22"/>
      <c r="I24" s="26">
        <v>1</v>
      </c>
      <c r="J24" s="19">
        <v>1</v>
      </c>
    </row>
    <row r="25" spans="1:10" x14ac:dyDescent="0.2">
      <c r="A25" s="66" t="s">
        <v>67</v>
      </c>
      <c r="B25" s="21">
        <v>4</v>
      </c>
      <c r="C25" s="34" t="s">
        <v>14</v>
      </c>
      <c r="D25" s="22">
        <v>18</v>
      </c>
      <c r="E25" s="77">
        <v>9</v>
      </c>
      <c r="F25" s="37">
        <v>3</v>
      </c>
      <c r="G25" s="24">
        <v>6</v>
      </c>
      <c r="H25" s="80"/>
      <c r="I25" s="26">
        <v>1</v>
      </c>
      <c r="J25" s="19">
        <v>1</v>
      </c>
    </row>
    <row r="26" spans="1:10" ht="18.600000000000001" customHeight="1" x14ac:dyDescent="0.2">
      <c r="A26" s="101" t="s">
        <v>83</v>
      </c>
      <c r="B26" s="21">
        <v>2</v>
      </c>
      <c r="C26" s="34" t="s">
        <v>14</v>
      </c>
      <c r="D26" s="22">
        <v>18</v>
      </c>
      <c r="E26" s="102">
        <v>9</v>
      </c>
      <c r="F26" s="103">
        <v>3</v>
      </c>
      <c r="G26" s="24">
        <v>6</v>
      </c>
      <c r="H26" s="80"/>
      <c r="I26" s="26">
        <v>1</v>
      </c>
      <c r="J26" s="19">
        <v>1</v>
      </c>
    </row>
    <row r="27" spans="1:10" x14ac:dyDescent="0.2">
      <c r="A27" s="69" t="s">
        <v>22</v>
      </c>
      <c r="B27" s="42">
        <f>SUM(B18:B26)</f>
        <v>30</v>
      </c>
      <c r="C27" s="100">
        <f>COUNTIF(C18:C26,"e")</f>
        <v>1</v>
      </c>
      <c r="D27" s="31">
        <f>SUM(D18:D26)</f>
        <v>162</v>
      </c>
      <c r="E27" s="31">
        <f t="shared" ref="E27:J27" si="2">SUM(E18:E26)</f>
        <v>72</v>
      </c>
      <c r="F27" s="31">
        <f t="shared" si="2"/>
        <v>30</v>
      </c>
      <c r="G27" s="31">
        <f t="shared" si="2"/>
        <v>60</v>
      </c>
      <c r="H27" s="31">
        <f t="shared" si="2"/>
        <v>0</v>
      </c>
      <c r="I27" s="31">
        <f t="shared" si="2"/>
        <v>8</v>
      </c>
      <c r="J27" s="31">
        <f t="shared" si="2"/>
        <v>10</v>
      </c>
    </row>
    <row r="28" spans="1:10" x14ac:dyDescent="0.2">
      <c r="A28" s="81" t="s">
        <v>84</v>
      </c>
      <c r="B28" s="42">
        <f>B8+B16+B27</f>
        <v>69</v>
      </c>
      <c r="C28" s="42">
        <f>C8+C16++C27</f>
        <v>5</v>
      </c>
      <c r="D28" s="42">
        <f>D8+D16+D27</f>
        <v>405</v>
      </c>
      <c r="E28" s="42">
        <f>E8+E16++E27</f>
        <v>171</v>
      </c>
      <c r="F28" s="42">
        <f>F8+F16++F27</f>
        <v>78</v>
      </c>
      <c r="G28" s="42">
        <f>G8+G16++G27</f>
        <v>156</v>
      </c>
      <c r="H28" s="99"/>
      <c r="I28" s="82"/>
      <c r="J28" s="83"/>
    </row>
    <row r="30" spans="1:10" x14ac:dyDescent="0.2">
      <c r="A30" s="86" t="s">
        <v>78</v>
      </c>
      <c r="B30" s="2"/>
      <c r="C30" s="3"/>
      <c r="D30" s="3"/>
      <c r="E30" s="3"/>
      <c r="F30" s="3"/>
      <c r="G30" s="3"/>
      <c r="H30" s="3"/>
      <c r="I30" s="4"/>
      <c r="J30" s="7"/>
    </row>
  </sheetData>
  <mergeCells count="4">
    <mergeCell ref="A1:J1"/>
    <mergeCell ref="B3:H3"/>
    <mergeCell ref="B9:H9"/>
    <mergeCell ref="B17:H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6F2D-1CBC-4D4B-A11E-5FE8EFCB343B}">
  <dimension ref="A1:J30"/>
  <sheetViews>
    <sheetView tabSelected="1" topLeftCell="A16" zoomScaleNormal="100" workbookViewId="0">
      <selection activeCell="K1" sqref="K1"/>
    </sheetView>
  </sheetViews>
  <sheetFormatPr defaultColWidth="8.5703125" defaultRowHeight="12.75" x14ac:dyDescent="0.2"/>
  <cols>
    <col min="1" max="1" width="44.85546875" customWidth="1"/>
    <col min="2" max="2" width="6.5703125" customWidth="1"/>
    <col min="3" max="3" width="4.7109375" customWidth="1"/>
    <col min="4" max="4" width="4.28515625" customWidth="1"/>
    <col min="5" max="5" width="5.28515625" customWidth="1"/>
    <col min="6" max="6" width="4.28515625" customWidth="1"/>
    <col min="7" max="7" width="3.85546875" customWidth="1"/>
    <col min="8" max="8" width="3" customWidth="1"/>
    <col min="9" max="9" width="4.42578125" customWidth="1"/>
    <col min="10" max="10" width="4.7109375" customWidth="1"/>
  </cols>
  <sheetData>
    <row r="1" spans="1:10" ht="30" customHeight="1" x14ac:dyDescent="0.2">
      <c r="A1" s="228" t="s">
        <v>112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ht="80.25" x14ac:dyDescent="0.2">
      <c r="A2" s="189" t="s">
        <v>1</v>
      </c>
      <c r="B2" s="190" t="s">
        <v>2</v>
      </c>
      <c r="C2" s="191" t="s">
        <v>3</v>
      </c>
      <c r="D2" s="191" t="s">
        <v>4</v>
      </c>
      <c r="E2" s="192" t="s">
        <v>5</v>
      </c>
      <c r="F2" s="193" t="s">
        <v>6</v>
      </c>
      <c r="G2" s="193" t="s">
        <v>7</v>
      </c>
      <c r="H2" s="191" t="s">
        <v>8</v>
      </c>
      <c r="I2" s="194" t="s">
        <v>9</v>
      </c>
      <c r="J2" s="194" t="s">
        <v>10</v>
      </c>
    </row>
    <row r="3" spans="1:10" x14ac:dyDescent="0.2">
      <c r="A3" s="64" t="s">
        <v>46</v>
      </c>
      <c r="B3" s="222" t="s">
        <v>12</v>
      </c>
      <c r="C3" s="222"/>
      <c r="D3" s="222"/>
      <c r="E3" s="222"/>
      <c r="F3" s="222"/>
      <c r="G3" s="222"/>
      <c r="H3" s="222"/>
      <c r="I3" s="195">
        <v>9</v>
      </c>
      <c r="J3" s="195">
        <v>9</v>
      </c>
    </row>
    <row r="4" spans="1:10" x14ac:dyDescent="0.2">
      <c r="A4" s="91" t="s">
        <v>93</v>
      </c>
      <c r="B4" s="94">
        <v>2</v>
      </c>
      <c r="C4" s="27" t="s">
        <v>14</v>
      </c>
      <c r="D4" s="27">
        <v>18</v>
      </c>
      <c r="E4" s="27">
        <v>9</v>
      </c>
      <c r="F4" s="27">
        <v>3</v>
      </c>
      <c r="G4" s="27">
        <v>6</v>
      </c>
      <c r="H4" s="27"/>
      <c r="I4" s="26">
        <v>1</v>
      </c>
      <c r="J4" s="213">
        <v>1</v>
      </c>
    </row>
    <row r="5" spans="1:10" ht="25.5" x14ac:dyDescent="0.2">
      <c r="A5" s="101" t="s">
        <v>94</v>
      </c>
      <c r="B5" s="94">
        <v>2</v>
      </c>
      <c r="C5" s="27" t="s">
        <v>14</v>
      </c>
      <c r="D5" s="27">
        <v>18</v>
      </c>
      <c r="E5" s="27">
        <v>9</v>
      </c>
      <c r="F5" s="27">
        <v>3</v>
      </c>
      <c r="G5" s="27">
        <v>6</v>
      </c>
      <c r="H5" s="27"/>
      <c r="I5" s="26">
        <v>1</v>
      </c>
      <c r="J5" s="213">
        <v>1</v>
      </c>
    </row>
    <row r="6" spans="1:10" x14ac:dyDescent="0.2">
      <c r="A6" s="159" t="s">
        <v>96</v>
      </c>
      <c r="B6" s="168">
        <v>4</v>
      </c>
      <c r="C6" s="27" t="s">
        <v>17</v>
      </c>
      <c r="D6" s="22">
        <v>18</v>
      </c>
      <c r="E6" s="176">
        <v>9</v>
      </c>
      <c r="F6" s="40">
        <v>3</v>
      </c>
      <c r="G6" s="40">
        <v>6</v>
      </c>
      <c r="H6" s="22"/>
      <c r="I6" s="26">
        <v>1</v>
      </c>
      <c r="J6" s="95">
        <v>1</v>
      </c>
    </row>
    <row r="7" spans="1:10" x14ac:dyDescent="0.2">
      <c r="A7" s="199" t="s">
        <v>22</v>
      </c>
      <c r="B7" s="200">
        <f>SUM(B4:B6)</f>
        <v>8</v>
      </c>
      <c r="C7" s="100">
        <f>COUNTIF(C4:C6,"e")</f>
        <v>1</v>
      </c>
      <c r="D7" s="151">
        <f t="shared" ref="D7:J7" si="0">SUM(D4:D6)</f>
        <v>54</v>
      </c>
      <c r="E7" s="151">
        <f t="shared" si="0"/>
        <v>27</v>
      </c>
      <c r="F7" s="151">
        <f t="shared" si="0"/>
        <v>9</v>
      </c>
      <c r="G7" s="151">
        <f t="shared" si="0"/>
        <v>18</v>
      </c>
      <c r="H7" s="151">
        <f t="shared" si="0"/>
        <v>0</v>
      </c>
      <c r="I7" s="151">
        <f t="shared" si="0"/>
        <v>3</v>
      </c>
      <c r="J7" s="151">
        <f t="shared" si="0"/>
        <v>3</v>
      </c>
    </row>
    <row r="8" spans="1:10" x14ac:dyDescent="0.2">
      <c r="A8" s="70" t="s">
        <v>52</v>
      </c>
      <c r="B8" s="222" t="s">
        <v>12</v>
      </c>
      <c r="C8" s="222"/>
      <c r="D8" s="222"/>
      <c r="E8" s="222"/>
      <c r="F8" s="222"/>
      <c r="G8" s="222"/>
      <c r="H8" s="222"/>
      <c r="I8" s="195">
        <v>9</v>
      </c>
      <c r="J8" s="195">
        <v>9</v>
      </c>
    </row>
    <row r="9" spans="1:10" x14ac:dyDescent="0.2">
      <c r="A9" s="214" t="s">
        <v>95</v>
      </c>
      <c r="B9" s="27">
        <v>5</v>
      </c>
      <c r="C9" s="27" t="s">
        <v>17</v>
      </c>
      <c r="D9" s="27">
        <v>27</v>
      </c>
      <c r="E9" s="27">
        <v>18</v>
      </c>
      <c r="F9" s="27">
        <v>3</v>
      </c>
      <c r="G9" s="27">
        <v>6</v>
      </c>
      <c r="H9" s="27"/>
      <c r="I9" s="26">
        <v>2</v>
      </c>
      <c r="J9" s="213">
        <v>1</v>
      </c>
    </row>
    <row r="10" spans="1:10" x14ac:dyDescent="0.2">
      <c r="A10" s="214" t="s">
        <v>97</v>
      </c>
      <c r="B10" s="27">
        <v>5</v>
      </c>
      <c r="C10" s="27" t="s">
        <v>17</v>
      </c>
      <c r="D10" s="27">
        <v>36</v>
      </c>
      <c r="E10" s="27">
        <v>9</v>
      </c>
      <c r="F10" s="27">
        <v>9</v>
      </c>
      <c r="G10" s="27">
        <v>18</v>
      </c>
      <c r="H10" s="27"/>
      <c r="I10" s="26">
        <v>1</v>
      </c>
      <c r="J10" s="213">
        <v>3</v>
      </c>
    </row>
    <row r="11" spans="1:10" ht="25.5" x14ac:dyDescent="0.2">
      <c r="A11" s="101" t="s">
        <v>98</v>
      </c>
      <c r="B11" s="27">
        <v>4</v>
      </c>
      <c r="C11" s="27" t="s">
        <v>14</v>
      </c>
      <c r="D11" s="27">
        <v>18</v>
      </c>
      <c r="E11" s="27">
        <v>9</v>
      </c>
      <c r="F11" s="27">
        <v>3</v>
      </c>
      <c r="G11" s="27">
        <v>6</v>
      </c>
      <c r="H11" s="27"/>
      <c r="I11" s="26">
        <v>1</v>
      </c>
      <c r="J11" s="213">
        <v>1</v>
      </c>
    </row>
    <row r="12" spans="1:10" x14ac:dyDescent="0.2">
      <c r="A12" s="196" t="s">
        <v>99</v>
      </c>
      <c r="B12" s="73">
        <v>4</v>
      </c>
      <c r="C12" s="34" t="s">
        <v>14</v>
      </c>
      <c r="D12" s="22">
        <v>18</v>
      </c>
      <c r="E12" s="73">
        <v>9</v>
      </c>
      <c r="F12" s="40">
        <v>3</v>
      </c>
      <c r="G12" s="75">
        <v>6</v>
      </c>
      <c r="H12" s="22"/>
      <c r="I12" s="26">
        <v>1</v>
      </c>
      <c r="J12" s="95">
        <v>1</v>
      </c>
    </row>
    <row r="13" spans="1:10" x14ac:dyDescent="0.2">
      <c r="A13" s="196" t="s">
        <v>100</v>
      </c>
      <c r="B13" s="73">
        <v>4</v>
      </c>
      <c r="C13" s="34" t="s">
        <v>14</v>
      </c>
      <c r="D13" s="22">
        <v>18</v>
      </c>
      <c r="E13" s="73">
        <v>9</v>
      </c>
      <c r="F13" s="40">
        <v>3</v>
      </c>
      <c r="G13" s="75">
        <v>6</v>
      </c>
      <c r="H13" s="22"/>
      <c r="I13" s="26">
        <v>1</v>
      </c>
      <c r="J13" s="95">
        <v>1</v>
      </c>
    </row>
    <row r="14" spans="1:10" ht="25.5" x14ac:dyDescent="0.2">
      <c r="A14" s="215" t="s">
        <v>101</v>
      </c>
      <c r="B14" s="216">
        <v>4</v>
      </c>
      <c r="C14" s="161" t="s">
        <v>17</v>
      </c>
      <c r="D14" s="22">
        <v>18</v>
      </c>
      <c r="E14" s="217">
        <v>9</v>
      </c>
      <c r="F14" s="218">
        <v>3</v>
      </c>
      <c r="G14" s="219">
        <v>6</v>
      </c>
      <c r="H14" s="18"/>
      <c r="I14" s="26">
        <v>1</v>
      </c>
      <c r="J14" s="95">
        <v>1</v>
      </c>
    </row>
    <row r="15" spans="1:10" x14ac:dyDescent="0.2">
      <c r="A15" s="159" t="s">
        <v>102</v>
      </c>
      <c r="B15" s="168">
        <v>4</v>
      </c>
      <c r="C15" s="34" t="s">
        <v>14</v>
      </c>
      <c r="D15" s="22">
        <v>18</v>
      </c>
      <c r="E15" s="77">
        <v>9</v>
      </c>
      <c r="F15" s="24">
        <v>3</v>
      </c>
      <c r="G15" s="78">
        <v>6</v>
      </c>
      <c r="H15" s="22"/>
      <c r="I15" s="26">
        <v>1</v>
      </c>
      <c r="J15" s="95">
        <v>1</v>
      </c>
    </row>
    <row r="16" spans="1:10" x14ac:dyDescent="0.2">
      <c r="A16" s="199" t="s">
        <v>22</v>
      </c>
      <c r="B16" s="200">
        <f>SUM(B9:B15)</f>
        <v>30</v>
      </c>
      <c r="C16" s="100">
        <f>COUNTIF(C9:C15,"e")</f>
        <v>3</v>
      </c>
      <c r="D16" s="151">
        <f t="shared" ref="D16:J16" si="1">SUM(D9:D15)</f>
        <v>153</v>
      </c>
      <c r="E16" s="151">
        <f t="shared" si="1"/>
        <v>72</v>
      </c>
      <c r="F16" s="151">
        <f t="shared" si="1"/>
        <v>27</v>
      </c>
      <c r="G16" s="151">
        <f t="shared" si="1"/>
        <v>54</v>
      </c>
      <c r="H16" s="151">
        <f t="shared" si="1"/>
        <v>0</v>
      </c>
      <c r="I16" s="151">
        <f>SUM(I9:I15)</f>
        <v>8</v>
      </c>
      <c r="J16" s="151">
        <f t="shared" si="1"/>
        <v>9</v>
      </c>
    </row>
    <row r="17" spans="1:10" x14ac:dyDescent="0.2">
      <c r="A17" s="70" t="s">
        <v>61</v>
      </c>
      <c r="B17" s="222" t="s">
        <v>12</v>
      </c>
      <c r="C17" s="222"/>
      <c r="D17" s="222"/>
      <c r="E17" s="222"/>
      <c r="F17" s="222"/>
      <c r="G17" s="222"/>
      <c r="H17" s="222"/>
      <c r="I17" s="195">
        <v>9</v>
      </c>
      <c r="J17" s="195">
        <v>9</v>
      </c>
    </row>
    <row r="18" spans="1:10" x14ac:dyDescent="0.2">
      <c r="A18" s="159" t="s">
        <v>103</v>
      </c>
      <c r="B18" s="168">
        <v>5</v>
      </c>
      <c r="C18" s="34" t="s">
        <v>17</v>
      </c>
      <c r="D18" s="22">
        <v>27</v>
      </c>
      <c r="E18" s="73">
        <v>9</v>
      </c>
      <c r="F18" s="40">
        <v>6</v>
      </c>
      <c r="G18" s="75">
        <v>12</v>
      </c>
      <c r="H18" s="22"/>
      <c r="I18" s="26">
        <v>1</v>
      </c>
      <c r="J18" s="95">
        <v>2</v>
      </c>
    </row>
    <row r="19" spans="1:10" x14ac:dyDescent="0.2">
      <c r="A19" s="159" t="s">
        <v>104</v>
      </c>
      <c r="B19" s="168">
        <v>4</v>
      </c>
      <c r="C19" s="27" t="s">
        <v>14</v>
      </c>
      <c r="D19" s="22">
        <v>18</v>
      </c>
      <c r="E19" s="77">
        <v>9</v>
      </c>
      <c r="F19" s="24">
        <v>3</v>
      </c>
      <c r="G19" s="78">
        <v>6</v>
      </c>
      <c r="H19" s="22"/>
      <c r="I19" s="26">
        <v>1</v>
      </c>
      <c r="J19" s="95">
        <v>1</v>
      </c>
    </row>
    <row r="20" spans="1:10" x14ac:dyDescent="0.2">
      <c r="A20" s="159" t="s">
        <v>105</v>
      </c>
      <c r="B20" s="168">
        <v>2</v>
      </c>
      <c r="C20" s="34" t="s">
        <v>14</v>
      </c>
      <c r="D20" s="22">
        <v>18</v>
      </c>
      <c r="E20" s="77">
        <v>9</v>
      </c>
      <c r="F20" s="24">
        <v>3</v>
      </c>
      <c r="G20" s="78">
        <v>6</v>
      </c>
      <c r="H20" s="22"/>
      <c r="I20" s="26">
        <v>1</v>
      </c>
      <c r="J20" s="95">
        <v>1</v>
      </c>
    </row>
    <row r="21" spans="1:10" x14ac:dyDescent="0.2">
      <c r="A21" s="159" t="s">
        <v>106</v>
      </c>
      <c r="B21" s="21">
        <v>4</v>
      </c>
      <c r="C21" s="34" t="s">
        <v>14</v>
      </c>
      <c r="D21" s="22">
        <v>18</v>
      </c>
      <c r="E21" s="77">
        <v>9</v>
      </c>
      <c r="F21" s="24">
        <v>3</v>
      </c>
      <c r="G21" s="78">
        <v>6</v>
      </c>
      <c r="H21" s="22"/>
      <c r="I21" s="26">
        <v>1</v>
      </c>
      <c r="J21" s="95">
        <v>1</v>
      </c>
    </row>
    <row r="22" spans="1:10" ht="25.5" x14ac:dyDescent="0.2">
      <c r="A22" s="203" t="s">
        <v>107</v>
      </c>
      <c r="B22" s="21">
        <v>4</v>
      </c>
      <c r="C22" s="34" t="s">
        <v>14</v>
      </c>
      <c r="D22" s="22">
        <v>18</v>
      </c>
      <c r="E22" s="77">
        <v>9</v>
      </c>
      <c r="F22" s="24">
        <v>3</v>
      </c>
      <c r="G22" s="78">
        <v>6</v>
      </c>
      <c r="H22" s="22"/>
      <c r="I22" s="26">
        <v>1</v>
      </c>
      <c r="J22" s="95">
        <v>1</v>
      </c>
    </row>
    <row r="23" spans="1:10" ht="25.5" x14ac:dyDescent="0.2">
      <c r="A23" s="101" t="s">
        <v>108</v>
      </c>
      <c r="B23" s="21">
        <v>2</v>
      </c>
      <c r="C23" s="202" t="s">
        <v>14</v>
      </c>
      <c r="D23" s="22">
        <v>18</v>
      </c>
      <c r="E23" s="23">
        <v>9</v>
      </c>
      <c r="F23" s="23">
        <v>3</v>
      </c>
      <c r="G23" s="23">
        <v>6</v>
      </c>
      <c r="H23" s="22"/>
      <c r="I23" s="26">
        <v>1</v>
      </c>
      <c r="J23" s="95">
        <v>1</v>
      </c>
    </row>
    <row r="24" spans="1:10" x14ac:dyDescent="0.2">
      <c r="A24" s="159" t="s">
        <v>109</v>
      </c>
      <c r="B24" s="21">
        <v>4</v>
      </c>
      <c r="C24" s="34" t="s">
        <v>14</v>
      </c>
      <c r="D24" s="22">
        <v>18</v>
      </c>
      <c r="E24" s="102">
        <v>9</v>
      </c>
      <c r="F24" s="102">
        <v>3</v>
      </c>
      <c r="G24" s="102">
        <v>6</v>
      </c>
      <c r="H24" s="22"/>
      <c r="I24" s="26">
        <v>1</v>
      </c>
      <c r="J24" s="95">
        <v>1</v>
      </c>
    </row>
    <row r="25" spans="1:10" ht="25.5" x14ac:dyDescent="0.2">
      <c r="A25" s="101" t="s">
        <v>110</v>
      </c>
      <c r="B25" s="33">
        <v>2</v>
      </c>
      <c r="C25" s="34" t="s">
        <v>14</v>
      </c>
      <c r="D25" s="22">
        <v>9</v>
      </c>
      <c r="E25" s="77">
        <v>9</v>
      </c>
      <c r="F25" s="24"/>
      <c r="G25" s="78"/>
      <c r="H25" s="22"/>
      <c r="I25" s="26">
        <v>1</v>
      </c>
      <c r="J25" s="95">
        <v>0</v>
      </c>
    </row>
    <row r="26" spans="1:10" x14ac:dyDescent="0.2">
      <c r="A26" s="159" t="s">
        <v>111</v>
      </c>
      <c r="B26" s="33">
        <v>4</v>
      </c>
      <c r="C26" s="34" t="s">
        <v>14</v>
      </c>
      <c r="D26" s="22">
        <v>18</v>
      </c>
      <c r="E26" s="77">
        <v>9</v>
      </c>
      <c r="F26" s="24">
        <v>3</v>
      </c>
      <c r="G26" s="24">
        <v>6</v>
      </c>
      <c r="H26" s="22"/>
      <c r="I26" s="26">
        <v>1</v>
      </c>
      <c r="J26" s="95">
        <v>1</v>
      </c>
    </row>
    <row r="27" spans="1:10" x14ac:dyDescent="0.2">
      <c r="A27" s="199" t="s">
        <v>22</v>
      </c>
      <c r="B27" s="200">
        <f>SUM(B18:B26)</f>
        <v>31</v>
      </c>
      <c r="C27" s="200">
        <f>COUNTIF(C18:C26,"e")</f>
        <v>1</v>
      </c>
      <c r="D27" s="200">
        <f t="shared" ref="D27:J27" si="2">SUM(D18:D26)</f>
        <v>162</v>
      </c>
      <c r="E27" s="200">
        <f t="shared" si="2"/>
        <v>81</v>
      </c>
      <c r="F27" s="200">
        <f t="shared" si="2"/>
        <v>27</v>
      </c>
      <c r="G27" s="200">
        <f t="shared" si="2"/>
        <v>54</v>
      </c>
      <c r="H27" s="200">
        <f t="shared" si="2"/>
        <v>0</v>
      </c>
      <c r="I27" s="200">
        <f>SUM(I18:I26)</f>
        <v>9</v>
      </c>
      <c r="J27" s="200">
        <f t="shared" si="2"/>
        <v>9</v>
      </c>
    </row>
    <row r="28" spans="1:10" x14ac:dyDescent="0.2">
      <c r="A28" s="220" t="s">
        <v>84</v>
      </c>
      <c r="B28" s="200">
        <f>B7+B16+B27</f>
        <v>69</v>
      </c>
      <c r="C28" s="200">
        <f t="shared" ref="C28:G28" si="3">C7+C16+C27</f>
        <v>5</v>
      </c>
      <c r="D28" s="200">
        <f>D7+D16+D27</f>
        <v>369</v>
      </c>
      <c r="E28" s="200">
        <f t="shared" si="3"/>
        <v>180</v>
      </c>
      <c r="F28" s="200">
        <f t="shared" si="3"/>
        <v>63</v>
      </c>
      <c r="G28" s="200">
        <f t="shared" si="3"/>
        <v>126</v>
      </c>
      <c r="H28" s="221"/>
      <c r="I28" s="209"/>
      <c r="J28" s="210"/>
    </row>
    <row r="30" spans="1:10" x14ac:dyDescent="0.2">
      <c r="A30" s="86" t="s">
        <v>78</v>
      </c>
      <c r="B30" s="2"/>
      <c r="C30" s="3"/>
      <c r="D30" s="3"/>
      <c r="E30" s="3"/>
      <c r="F30" s="3"/>
      <c r="G30" s="3"/>
      <c r="H30" s="3"/>
      <c r="I30" s="4"/>
      <c r="J30" s="4"/>
    </row>
  </sheetData>
  <mergeCells count="4">
    <mergeCell ref="A1:J1"/>
    <mergeCell ref="B3:H3"/>
    <mergeCell ref="B8:H8"/>
    <mergeCell ref="B17:H17"/>
  </mergeCells>
  <pageMargins left="0.7" right="0.7" top="0.75" bottom="0.75" header="0.511811023622047" footer="0.511811023622047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IZPiU semestr I-VII</vt:lpstr>
      <vt:lpstr>ZiIPS semestr I-VII</vt:lpstr>
      <vt:lpstr>moduły real. tylko dla IZPiU</vt:lpstr>
      <vt:lpstr>moduły real. tylko dla ZiIPS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Danuta Sawa</cp:lastModifiedBy>
  <cp:revision>1</cp:revision>
  <cp:lastPrinted>2025-02-26T11:39:41Z</cp:lastPrinted>
  <dcterms:created xsi:type="dcterms:W3CDTF">2013-01-21T11:52:24Z</dcterms:created>
  <dcterms:modified xsi:type="dcterms:W3CDTF">2025-03-03T09:32:38Z</dcterms:modified>
  <dc:language>pl-PL</dc:language>
</cp:coreProperties>
</file>