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uta Sawa\Desktop\Senat styczeń 2025\USTAENIE PROGRAMU STUDIÓW ANIMAL WELFARE\"/>
    </mc:Choice>
  </mc:AlternateContent>
  <xr:revisionPtr revIDLastSave="0" documentId="8_{A495B965-7B7A-4CCB-8B34-D9B46EF58D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_AWM" sheetId="4" r:id="rId1"/>
  </sheets>
  <definedNames>
    <definedName name="_xlnm._FilterDatabase" localSheetId="0" hidden="1">PLAN_AWM!$A$3:$K$82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4" l="1"/>
  <c r="J68" i="4" l="1"/>
  <c r="J67" i="4"/>
  <c r="J66" i="4"/>
  <c r="J65" i="4"/>
  <c r="J64" i="4"/>
  <c r="J69" i="4"/>
  <c r="E67" i="4" l="1"/>
  <c r="K67" i="4"/>
  <c r="I80" i="4" l="1"/>
  <c r="D15" i="4" l="1"/>
  <c r="D25" i="4"/>
  <c r="D35" i="4"/>
  <c r="D46" i="4"/>
  <c r="D58" i="4"/>
  <c r="D70" i="4"/>
  <c r="D80" i="4"/>
  <c r="F70" i="4"/>
  <c r="G70" i="4"/>
  <c r="H70" i="4"/>
  <c r="I70" i="4"/>
  <c r="C70" i="4"/>
  <c r="K79" i="4"/>
  <c r="J79" i="4"/>
  <c r="E79" i="4"/>
  <c r="K78" i="4"/>
  <c r="J78" i="4"/>
  <c r="E78" i="4"/>
  <c r="K77" i="4"/>
  <c r="J77" i="4"/>
  <c r="E77" i="4"/>
  <c r="K76" i="4"/>
  <c r="J76" i="4"/>
  <c r="E76" i="4"/>
  <c r="K75" i="4"/>
  <c r="J75" i="4"/>
  <c r="E75" i="4"/>
  <c r="K74" i="4"/>
  <c r="J74" i="4"/>
  <c r="E74" i="4"/>
  <c r="K73" i="4"/>
  <c r="J73" i="4"/>
  <c r="E73" i="4"/>
  <c r="K72" i="4"/>
  <c r="J72" i="4"/>
  <c r="E72" i="4"/>
  <c r="F58" i="4"/>
  <c r="G58" i="4"/>
  <c r="H58" i="4"/>
  <c r="I58" i="4"/>
  <c r="C58" i="4"/>
  <c r="J61" i="4"/>
  <c r="K61" i="4"/>
  <c r="J62" i="4"/>
  <c r="K62" i="4"/>
  <c r="J63" i="4"/>
  <c r="K63" i="4"/>
  <c r="K68" i="4"/>
  <c r="K69" i="4"/>
  <c r="K64" i="4"/>
  <c r="K65" i="4"/>
  <c r="K66" i="4"/>
  <c r="K60" i="4"/>
  <c r="J60" i="4"/>
  <c r="E66" i="4"/>
  <c r="E65" i="4"/>
  <c r="E64" i="4"/>
  <c r="E69" i="4"/>
  <c r="E68" i="4"/>
  <c r="E63" i="4"/>
  <c r="E62" i="4"/>
  <c r="E61" i="4"/>
  <c r="E60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K48" i="4"/>
  <c r="J48" i="4"/>
  <c r="K38" i="4"/>
  <c r="K39" i="4"/>
  <c r="K40" i="4"/>
  <c r="K41" i="4"/>
  <c r="K42" i="4"/>
  <c r="K43" i="4"/>
  <c r="K44" i="4"/>
  <c r="K45" i="4"/>
  <c r="J38" i="4"/>
  <c r="J39" i="4"/>
  <c r="J40" i="4"/>
  <c r="J41" i="4"/>
  <c r="J42" i="4"/>
  <c r="J43" i="4"/>
  <c r="J44" i="4"/>
  <c r="J45" i="4"/>
  <c r="K37" i="4"/>
  <c r="J37" i="4"/>
  <c r="K28" i="4"/>
  <c r="K29" i="4"/>
  <c r="K30" i="4"/>
  <c r="K31" i="4"/>
  <c r="K32" i="4"/>
  <c r="K33" i="4"/>
  <c r="K34" i="4"/>
  <c r="K27" i="4"/>
  <c r="J28" i="4"/>
  <c r="J29" i="4"/>
  <c r="J30" i="4"/>
  <c r="J31" i="4"/>
  <c r="J32" i="4"/>
  <c r="J33" i="4"/>
  <c r="J34" i="4"/>
  <c r="J27" i="4"/>
  <c r="K18" i="4"/>
  <c r="K19" i="4"/>
  <c r="K20" i="4"/>
  <c r="K21" i="4"/>
  <c r="K22" i="4"/>
  <c r="K23" i="4"/>
  <c r="K24" i="4"/>
  <c r="K17" i="4"/>
  <c r="J18" i="4"/>
  <c r="J19" i="4"/>
  <c r="J20" i="4"/>
  <c r="J21" i="4"/>
  <c r="J22" i="4"/>
  <c r="J23" i="4"/>
  <c r="J24" i="4"/>
  <c r="J17" i="4"/>
  <c r="E57" i="4"/>
  <c r="E56" i="4"/>
  <c r="E55" i="4"/>
  <c r="E54" i="4"/>
  <c r="E53" i="4"/>
  <c r="E52" i="4"/>
  <c r="E51" i="4"/>
  <c r="E50" i="4"/>
  <c r="E49" i="4"/>
  <c r="E48" i="4"/>
  <c r="I46" i="4"/>
  <c r="E45" i="4"/>
  <c r="E44" i="4"/>
  <c r="E42" i="4"/>
  <c r="E40" i="4"/>
  <c r="E39" i="4"/>
  <c r="E38" i="4"/>
  <c r="E37" i="4"/>
  <c r="E27" i="4"/>
  <c r="E28" i="4"/>
  <c r="E29" i="4"/>
  <c r="E30" i="4"/>
  <c r="E31" i="4"/>
  <c r="E32" i="4"/>
  <c r="E33" i="4"/>
  <c r="E34" i="4"/>
  <c r="C35" i="4"/>
  <c r="F35" i="4"/>
  <c r="G35" i="4"/>
  <c r="H35" i="4"/>
  <c r="I35" i="4"/>
  <c r="F25" i="4"/>
  <c r="G25" i="4"/>
  <c r="H25" i="4"/>
  <c r="I25" i="4"/>
  <c r="C25" i="4"/>
  <c r="E24" i="4"/>
  <c r="E23" i="4"/>
  <c r="E22" i="4"/>
  <c r="E21" i="4"/>
  <c r="E20" i="4"/>
  <c r="E19" i="4"/>
  <c r="E18" i="4"/>
  <c r="E17" i="4"/>
  <c r="K6" i="4"/>
  <c r="K7" i="4"/>
  <c r="K8" i="4"/>
  <c r="K9" i="4"/>
  <c r="K10" i="4"/>
  <c r="K11" i="4"/>
  <c r="K12" i="4"/>
  <c r="K13" i="4"/>
  <c r="K14" i="4"/>
  <c r="K5" i="4"/>
  <c r="J6" i="4"/>
  <c r="J7" i="4"/>
  <c r="J8" i="4"/>
  <c r="J9" i="4"/>
  <c r="J10" i="4"/>
  <c r="J11" i="4"/>
  <c r="J12" i="4"/>
  <c r="J13" i="4"/>
  <c r="J14" i="4"/>
  <c r="J5" i="4"/>
  <c r="F15" i="4"/>
  <c r="G15" i="4"/>
  <c r="H15" i="4"/>
  <c r="I15" i="4"/>
  <c r="C15" i="4"/>
  <c r="E5" i="4"/>
  <c r="E14" i="4"/>
  <c r="E13" i="4"/>
  <c r="E12" i="4"/>
  <c r="E11" i="4"/>
  <c r="E10" i="4"/>
  <c r="E9" i="4"/>
  <c r="E8" i="4"/>
  <c r="E7" i="4"/>
  <c r="E6" i="4"/>
  <c r="H80" i="4"/>
  <c r="G80" i="4"/>
  <c r="F80" i="4"/>
  <c r="C80" i="4"/>
  <c r="H46" i="4"/>
  <c r="G46" i="4"/>
  <c r="F46" i="4"/>
  <c r="C46" i="4"/>
  <c r="D81" i="4" l="1"/>
  <c r="K70" i="4"/>
  <c r="E70" i="4"/>
  <c r="J70" i="4"/>
  <c r="I81" i="4"/>
  <c r="H81" i="4"/>
  <c r="J58" i="4"/>
  <c r="G81" i="4"/>
  <c r="C81" i="4"/>
  <c r="F81" i="4"/>
  <c r="E58" i="4"/>
  <c r="K58" i="4"/>
  <c r="K35" i="4"/>
  <c r="J15" i="4"/>
  <c r="J25" i="4"/>
  <c r="J35" i="4"/>
  <c r="E35" i="4"/>
  <c r="E15" i="4"/>
  <c r="K15" i="4"/>
  <c r="K25" i="4"/>
  <c r="E25" i="4"/>
  <c r="E46" i="4"/>
  <c r="J46" i="4"/>
  <c r="E80" i="4"/>
  <c r="K46" i="4"/>
  <c r="J80" i="4"/>
  <c r="K80" i="4"/>
  <c r="K81" i="4" l="1"/>
  <c r="E81" i="4"/>
  <c r="J81" i="4"/>
  <c r="I82" i="4" l="1"/>
  <c r="H82" i="4"/>
  <c r="F82" i="4"/>
  <c r="G82" i="4"/>
</calcChain>
</file>

<file path=xl/sharedStrings.xml><?xml version="1.0" encoding="utf-8"?>
<sst xmlns="http://schemas.openxmlformats.org/spreadsheetml/2006/main" count="214" uniqueCount="90">
  <si>
    <t>ECTS</t>
  </si>
  <si>
    <t>z</t>
  </si>
  <si>
    <t>e</t>
  </si>
  <si>
    <t xml:space="preserve">z </t>
  </si>
  <si>
    <t>Σ</t>
  </si>
  <si>
    <t xml:space="preserve">  </t>
  </si>
  <si>
    <t xml:space="preserve"> </t>
  </si>
  <si>
    <t>SEMESTER 1</t>
  </si>
  <si>
    <t>SEMESTER 2</t>
  </si>
  <si>
    <t>SEMESTER 3</t>
  </si>
  <si>
    <t>SEMESTER 4</t>
  </si>
  <si>
    <t>SEMESTER 5</t>
  </si>
  <si>
    <t>SEMESTER 6</t>
  </si>
  <si>
    <t>SEMESTER 7</t>
  </si>
  <si>
    <t>Biochemistry</t>
  </si>
  <si>
    <t>Welfare Education</t>
  </si>
  <si>
    <t>Way of passing</t>
  </si>
  <si>
    <t>Total number of hours</t>
  </si>
  <si>
    <t>Lectures</t>
  </si>
  <si>
    <t>Seminar classes</t>
  </si>
  <si>
    <t>Laboratory classes</t>
  </si>
  <si>
    <t>Extramural classes</t>
  </si>
  <si>
    <t>Lectures per week</t>
  </si>
  <si>
    <t>Practicals per week</t>
  </si>
  <si>
    <t>FACULTY OF ANIMAL SCIENCES AND BIOECONOMY</t>
  </si>
  <si>
    <t>SUBJECT</t>
  </si>
  <si>
    <t>No.</t>
  </si>
  <si>
    <t>*Classes in humanistic and social sciences</t>
  </si>
  <si>
    <t>Pre-medical First Aid</t>
  </si>
  <si>
    <t>Livestock Biology</t>
  </si>
  <si>
    <t>Biology of Companion Animals</t>
  </si>
  <si>
    <t>Animal Genetics</t>
  </si>
  <si>
    <t>Information Technologies</t>
  </si>
  <si>
    <t>Occupational Safety and Health and Ergonomics</t>
  </si>
  <si>
    <t>Physical Education 1</t>
  </si>
  <si>
    <t>Animal Anatomy and Physiology</t>
  </si>
  <si>
    <t>General Microbiology</t>
  </si>
  <si>
    <t>Behavioral Genetics</t>
  </si>
  <si>
    <t>Animal Psychology</t>
  </si>
  <si>
    <t>Procedures for the Use of Animals in Research and Education</t>
  </si>
  <si>
    <t>Foreign Language 1</t>
  </si>
  <si>
    <t>Physical Education 2</t>
  </si>
  <si>
    <t>Molecular Biology</t>
  </si>
  <si>
    <t>Animal Nutrition and Feed Base Management</t>
  </si>
  <si>
    <t xml:space="preserve">Animal Welfare Legislation* </t>
  </si>
  <si>
    <t>Foreign Language 2</t>
  </si>
  <si>
    <t>Foreign Language 3</t>
  </si>
  <si>
    <t>Farm Animal Grooming</t>
  </si>
  <si>
    <t>Companion Animal Care</t>
  </si>
  <si>
    <t xml:space="preserve">Stress Biology </t>
  </si>
  <si>
    <t>Animal Welfare Consulting</t>
  </si>
  <si>
    <t>Animals in Animal-Assisted Therapy</t>
  </si>
  <si>
    <t xml:space="preserve">Welfare and Quality of Animal Products </t>
  </si>
  <si>
    <t>Welfare in Organic Animal Production</t>
  </si>
  <si>
    <t>Diploma Seminar 1+ Methodology of Scientific Information Research</t>
  </si>
  <si>
    <t>Professional Practice (4 weeks)</t>
  </si>
  <si>
    <t>Welfare Assessment Techniques</t>
  </si>
  <si>
    <t>Wild Animals Management in Rehabilitation Centers</t>
  </si>
  <si>
    <t>Diploma Seminar 2</t>
  </si>
  <si>
    <t>Engineer Design and Diploma Examination</t>
  </si>
  <si>
    <r>
      <t>Elective 1.</t>
    </r>
    <r>
      <rPr>
        <sz val="11"/>
        <rFont val="Arial Narrow"/>
        <family val="2"/>
        <charset val="238"/>
      </rPr>
      <t xml:space="preserve"> Biological Mechanisms of Animal Behaviour / Biological Basis of Behaviour</t>
    </r>
  </si>
  <si>
    <r>
      <t xml:space="preserve">Elective 2. </t>
    </r>
    <r>
      <rPr>
        <sz val="11"/>
        <rFont val="Arial Narrow"/>
        <family val="2"/>
        <charset val="238"/>
      </rPr>
      <t>Zootechnical Prophylaxis / Bioassurance on Farms</t>
    </r>
  </si>
  <si>
    <r>
      <t xml:space="preserve">Elective 3. </t>
    </r>
    <r>
      <rPr>
        <sz val="11"/>
        <rFont val="Arial Narrow"/>
        <family val="2"/>
        <charset val="238"/>
      </rPr>
      <t>Academic Etiquette / Social Communication</t>
    </r>
  </si>
  <si>
    <r>
      <t xml:space="preserve">Elective 4. </t>
    </r>
    <r>
      <rPr>
        <sz val="11"/>
        <rFont val="Arial Narrow"/>
        <family val="2"/>
        <charset val="238"/>
      </rPr>
      <t>Integrative Neuroscience of Animal Welfare / Neurobiology of animal Well-being</t>
    </r>
  </si>
  <si>
    <r>
      <t xml:space="preserve">Elective  5. </t>
    </r>
    <r>
      <rPr>
        <sz val="11"/>
        <rFont val="Arial Narrow"/>
        <family val="2"/>
        <charset val="238"/>
      </rPr>
      <t>Determinants of Animal Transport / Transport and Logistics of Animals and Animal Origin Raw Materials</t>
    </r>
  </si>
  <si>
    <r>
      <t xml:space="preserve">Elective 6. </t>
    </r>
    <r>
      <rPr>
        <sz val="11"/>
        <rFont val="Arial Narrow"/>
        <family val="2"/>
        <charset val="238"/>
      </rPr>
      <t>Intellectual Property Protection / Copyright and Related Rights*</t>
    </r>
  </si>
  <si>
    <r>
      <t xml:space="preserve">Elective 7. </t>
    </r>
    <r>
      <rPr>
        <sz val="11"/>
        <rFont val="Arial Narrow"/>
        <family val="2"/>
        <charset val="238"/>
      </rPr>
      <t>Agricultural Ecosystems/ Environment Protection</t>
    </r>
  </si>
  <si>
    <t>Horse Welfare Management</t>
  </si>
  <si>
    <t>Cattle Welfare Management</t>
  </si>
  <si>
    <t>Small Ruminants Welfare Management</t>
  </si>
  <si>
    <t>Pigs Welfare Management</t>
  </si>
  <si>
    <r>
      <t xml:space="preserve">Elective 8. </t>
    </r>
    <r>
      <rPr>
        <sz val="11"/>
        <rFont val="Arial Narrow"/>
        <family val="2"/>
        <charset val="238"/>
      </rPr>
      <t>Animal Molecular Diagnostics / Molecular Markers in Animal Breeding</t>
    </r>
  </si>
  <si>
    <r>
      <t xml:space="preserve">Elective 9. </t>
    </r>
    <r>
      <rPr>
        <sz val="11"/>
        <rFont val="Arial Narrow"/>
        <family val="2"/>
        <charset val="238"/>
      </rPr>
      <t>Bee Welfare / Pollinators in  the Wild</t>
    </r>
  </si>
  <si>
    <r>
      <t>Elective 10.</t>
    </r>
    <r>
      <rPr>
        <sz val="11"/>
        <rFont val="Arial Narrow"/>
        <family val="2"/>
        <charset val="238"/>
      </rPr>
      <t xml:space="preserve"> Biologically Active Feed Ingredients / Phytobiotics and Feed Additives</t>
    </r>
  </si>
  <si>
    <r>
      <t xml:space="preserve">Elective 11. </t>
    </r>
    <r>
      <rPr>
        <sz val="11"/>
        <rFont val="Arial Narrow"/>
        <family val="2"/>
        <charset val="238"/>
      </rPr>
      <t>Psychological Basis of Working with Animals / Medical Training</t>
    </r>
  </si>
  <si>
    <t>Poultry Welfare Management</t>
  </si>
  <si>
    <t>Fur Animals Welfare Management</t>
  </si>
  <si>
    <r>
      <t xml:space="preserve">Elective 12. </t>
    </r>
    <r>
      <rPr>
        <sz val="11"/>
        <rFont val="Arial Narrow"/>
        <family val="2"/>
        <charset val="238"/>
      </rPr>
      <t>Exotic Animals Welfare Management / Amateur Breeding</t>
    </r>
  </si>
  <si>
    <r>
      <t xml:space="preserve">Elective 13. </t>
    </r>
    <r>
      <rPr>
        <sz val="11"/>
        <rFont val="Arial Narrow"/>
        <family val="2"/>
        <charset val="238"/>
      </rPr>
      <t>Genetics of Population / Breeding Methods</t>
    </r>
  </si>
  <si>
    <r>
      <t xml:space="preserve">Elective 14. </t>
    </r>
    <r>
      <rPr>
        <sz val="11"/>
        <rFont val="Arial Narrow"/>
        <family val="2"/>
        <charset val="238"/>
      </rPr>
      <t>Farm Animals in the Wild / Animals in Active Environmental Protection</t>
    </r>
  </si>
  <si>
    <r>
      <t xml:space="preserve">Elective 15. </t>
    </r>
    <r>
      <rPr>
        <sz val="11"/>
        <rFont val="Arial Narrow"/>
        <family val="2"/>
        <charset val="238"/>
      </rPr>
      <t>Breeding Biology/ Reproductive Biotechnology</t>
    </r>
  </si>
  <si>
    <r>
      <t xml:space="preserve">Elective 16. </t>
    </r>
    <r>
      <rPr>
        <sz val="11"/>
        <rFont val="Arial Narrow"/>
        <family val="2"/>
        <charset val="238"/>
      </rPr>
      <t>Industrial Plants/ Medicinal plants</t>
    </r>
  </si>
  <si>
    <r>
      <t xml:space="preserve">Elective 17. </t>
    </r>
    <r>
      <rPr>
        <sz val="11"/>
        <rFont val="Arial Narrow"/>
        <family val="2"/>
        <charset val="238"/>
      </rPr>
      <t>Animal Hygiene /Environmental Impact of Farms</t>
    </r>
  </si>
  <si>
    <r>
      <t xml:space="preserve">Elective 18. </t>
    </r>
    <r>
      <rPr>
        <sz val="11"/>
        <rFont val="Arial Narrow"/>
        <family val="2"/>
        <charset val="238"/>
      </rPr>
      <t>Experimental Studies with Elements of Biostatistics / Data Analysis</t>
    </r>
  </si>
  <si>
    <r>
      <t>Elective 19. P</t>
    </r>
    <r>
      <rPr>
        <sz val="11"/>
        <rFont val="Arial Narrow"/>
        <family val="2"/>
        <charset val="238"/>
      </rPr>
      <t>arasitology / Zoonoses</t>
    </r>
  </si>
  <si>
    <r>
      <t xml:space="preserve">Elective 20. </t>
    </r>
    <r>
      <rPr>
        <sz val="11"/>
        <rFont val="Arial Narrow"/>
        <family val="2"/>
        <charset val="238"/>
      </rPr>
      <t xml:space="preserve">Cervid Families Welfare / Reintroduction of Non-domesticated Animals </t>
    </r>
  </si>
  <si>
    <r>
      <t xml:space="preserve">Elective 21. </t>
    </r>
    <r>
      <rPr>
        <sz val="11"/>
        <rFont val="Arial Narrow"/>
        <family val="2"/>
        <charset val="238"/>
      </rPr>
      <t>Behavioral Anomalies / Behavioral Effects of Welfare Disorders</t>
    </r>
  </si>
  <si>
    <r>
      <t xml:space="preserve">Elective 22. </t>
    </r>
    <r>
      <rPr>
        <sz val="11"/>
        <rFont val="Arial Narrow"/>
        <family val="2"/>
        <charset val="238"/>
      </rPr>
      <t>Quality and Safety Management of Animal Products / Evaluation Methods and Classification of Animal Products</t>
    </r>
  </si>
  <si>
    <r>
      <t>Elective 23.</t>
    </r>
    <r>
      <rPr>
        <sz val="11"/>
        <rFont val="Arial Narrow"/>
        <family val="2"/>
        <charset val="238"/>
      </rPr>
      <t xml:space="preserve"> Economics of Agricultural Production/ Management and Marketing in Agricultural Production </t>
    </r>
  </si>
  <si>
    <t>Field of study: Animal welfare management, engineering level, full-time studies. Study programme approved by Resolution No. 28/2024-2025 of the Senate of the University of Life Sciences in Lublin of 24 January 2025    effective from the academic year 2025/2026. annex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</si>
</sst>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&quot; zł&quot;_-;\-* #,##0.00&quot; zł&quot;_-;_-* \-??&quot; 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165" fontId="2" fillId="0" borderId="0"/>
  </cellStyleXfs>
  <cellXfs count="3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 wrapText="1"/>
    </xf>
    <xf numFmtId="165" fontId="4" fillId="0" borderId="1" xfId="6" applyFont="1" applyFill="1" applyBorder="1" applyAlignment="1">
      <alignment horizontal="center" vertical="center" textRotation="90" wrapText="1"/>
    </xf>
    <xf numFmtId="0" fontId="6" fillId="0" borderId="1" xfId="3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1" xfId="3" applyFont="1" applyFill="1" applyBorder="1" applyAlignment="1">
      <alignment horizontal="left" vertical="center" wrapText="1"/>
    </xf>
    <xf numFmtId="165" fontId="4" fillId="0" borderId="1" xfId="6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textRotation="90" wrapText="1"/>
    </xf>
    <xf numFmtId="49" fontId="4" fillId="0" borderId="1" xfId="6" applyNumberFormat="1" applyFont="1" applyFill="1" applyBorder="1" applyAlignment="1">
      <alignment vertical="center" textRotation="90" wrapText="1"/>
    </xf>
    <xf numFmtId="49" fontId="4" fillId="0" borderId="1" xfId="6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4" fillId="3" borderId="1" xfId="3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7">
    <cellStyle name="Excel Built-in Normal" xfId="2" xr:uid="{00000000-0005-0000-0000-000000000000}"/>
    <cellStyle name="Normalny" xfId="0" builtinId="0"/>
    <cellStyle name="Normalny 2" xfId="3" xr:uid="{00000000-0005-0000-0000-000002000000}"/>
    <cellStyle name="Normalny 3" xfId="4" xr:uid="{00000000-0005-0000-0000-000003000000}"/>
    <cellStyle name="Normalny 6" xfId="5" xr:uid="{00000000-0005-0000-0000-000004000000}"/>
    <cellStyle name="Procentowy" xfId="1" builtinId="5"/>
    <cellStyle name="Walutowy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82"/>
  <sheetViews>
    <sheetView tabSelected="1" zoomScale="70" zoomScaleNormal="70" workbookViewId="0">
      <selection activeCell="B2" sqref="B2:K2"/>
    </sheetView>
  </sheetViews>
  <sheetFormatPr defaultColWidth="8.85546875" defaultRowHeight="16.5" x14ac:dyDescent="0.25"/>
  <cols>
    <col min="1" max="1" width="3.85546875" style="9" customWidth="1"/>
    <col min="2" max="2" width="40" style="16" customWidth="1"/>
    <col min="3" max="3" width="4.28515625" style="11" bestFit="1" customWidth="1"/>
    <col min="4" max="4" width="5" style="11" customWidth="1"/>
    <col min="5" max="5" width="5.28515625" style="11" customWidth="1"/>
    <col min="6" max="6" width="5.7109375" style="11" bestFit="1" customWidth="1"/>
    <col min="7" max="7" width="6.140625" style="11" customWidth="1"/>
    <col min="8" max="8" width="4.85546875" style="11" bestFit="1" customWidth="1"/>
    <col min="9" max="9" width="3.5703125" style="11" customWidth="1"/>
    <col min="10" max="10" width="5.5703125" style="11" customWidth="1"/>
    <col min="11" max="11" width="4.7109375" style="11" customWidth="1"/>
    <col min="12" max="16384" width="8.85546875" style="9"/>
  </cols>
  <sheetData>
    <row r="1" spans="1:11" ht="33" customHeight="1" x14ac:dyDescent="0.25">
      <c r="A1" s="14"/>
      <c r="B1" s="36" t="s">
        <v>24</v>
      </c>
      <c r="C1" s="37"/>
      <c r="D1" s="37"/>
      <c r="E1" s="37"/>
      <c r="F1" s="37"/>
      <c r="G1" s="37"/>
      <c r="H1" s="37"/>
      <c r="I1" s="37"/>
      <c r="J1" s="37"/>
      <c r="K1" s="38"/>
    </row>
    <row r="2" spans="1:11" ht="93.75" customHeight="1" x14ac:dyDescent="0.25">
      <c r="A2" s="14"/>
      <c r="B2" s="36" t="s">
        <v>89</v>
      </c>
      <c r="C2" s="37"/>
      <c r="D2" s="37"/>
      <c r="E2" s="37"/>
      <c r="F2" s="37"/>
      <c r="G2" s="37"/>
      <c r="H2" s="37"/>
      <c r="I2" s="37"/>
      <c r="J2" s="37"/>
      <c r="K2" s="38"/>
    </row>
    <row r="3" spans="1:11" ht="104.45" customHeight="1" x14ac:dyDescent="0.25">
      <c r="A3" s="6" t="s">
        <v>26</v>
      </c>
      <c r="B3" s="12" t="s">
        <v>25</v>
      </c>
      <c r="C3" s="20" t="s">
        <v>0</v>
      </c>
      <c r="D3" s="7" t="s">
        <v>16</v>
      </c>
      <c r="E3" s="7" t="s">
        <v>17</v>
      </c>
      <c r="F3" s="13" t="s">
        <v>18</v>
      </c>
      <c r="G3" s="21" t="s">
        <v>19</v>
      </c>
      <c r="H3" s="22" t="s">
        <v>20</v>
      </c>
      <c r="I3" s="7" t="s">
        <v>21</v>
      </c>
      <c r="J3" s="13" t="s">
        <v>22</v>
      </c>
      <c r="K3" s="13" t="s">
        <v>23</v>
      </c>
    </row>
    <row r="4" spans="1:11" x14ac:dyDescent="0.25">
      <c r="A4" s="24"/>
      <c r="B4" s="25" t="s">
        <v>7</v>
      </c>
      <c r="C4" s="26" t="s">
        <v>5</v>
      </c>
      <c r="D4" s="26" t="s">
        <v>5</v>
      </c>
      <c r="E4" s="26" t="s">
        <v>5</v>
      </c>
      <c r="F4" s="26" t="s">
        <v>5</v>
      </c>
      <c r="G4" s="26" t="s">
        <v>5</v>
      </c>
      <c r="H4" s="26" t="s">
        <v>5</v>
      </c>
      <c r="I4" s="26"/>
      <c r="J4" s="26" t="s">
        <v>5</v>
      </c>
      <c r="K4" s="26" t="s">
        <v>5</v>
      </c>
    </row>
    <row r="5" spans="1:11" x14ac:dyDescent="0.25">
      <c r="A5" s="8">
        <v>1</v>
      </c>
      <c r="B5" s="5" t="s">
        <v>28</v>
      </c>
      <c r="C5" s="2">
        <v>3</v>
      </c>
      <c r="D5" s="2" t="s">
        <v>1</v>
      </c>
      <c r="E5" s="2">
        <f>SUM(F5:I5)</f>
        <v>30</v>
      </c>
      <c r="F5" s="2">
        <v>10</v>
      </c>
      <c r="G5" s="2">
        <v>0</v>
      </c>
      <c r="H5" s="2">
        <v>20</v>
      </c>
      <c r="I5" s="2">
        <v>0</v>
      </c>
      <c r="J5" s="3">
        <f>ROUNDUP(F5,1)/15</f>
        <v>0.66666666666666663</v>
      </c>
      <c r="K5" s="3">
        <f>ROUNDUP(SUM(G5:I5),1)/15</f>
        <v>1.3333333333333333</v>
      </c>
    </row>
    <row r="6" spans="1:11" x14ac:dyDescent="0.25">
      <c r="A6" s="8">
        <v>2</v>
      </c>
      <c r="B6" s="5" t="s">
        <v>29</v>
      </c>
      <c r="C6" s="2">
        <v>6</v>
      </c>
      <c r="D6" s="2" t="s">
        <v>2</v>
      </c>
      <c r="E6" s="2">
        <f t="shared" ref="E6:E14" si="0">(F6+G6+H6+I6)</f>
        <v>60</v>
      </c>
      <c r="F6" s="2">
        <v>30</v>
      </c>
      <c r="G6" s="2">
        <v>10</v>
      </c>
      <c r="H6" s="2">
        <v>10</v>
      </c>
      <c r="I6" s="2">
        <v>10</v>
      </c>
      <c r="J6" s="3">
        <f t="shared" ref="J6:J14" si="1">ROUNDUP(F6,1)/15</f>
        <v>2</v>
      </c>
      <c r="K6" s="3">
        <f t="shared" ref="K6:K14" si="2">ROUNDUP(SUM(G6:I6),1)/15</f>
        <v>2</v>
      </c>
    </row>
    <row r="7" spans="1:11" x14ac:dyDescent="0.25">
      <c r="A7" s="8">
        <v>3</v>
      </c>
      <c r="B7" s="5" t="s">
        <v>30</v>
      </c>
      <c r="C7" s="2">
        <v>3</v>
      </c>
      <c r="D7" s="2" t="s">
        <v>1</v>
      </c>
      <c r="E7" s="2">
        <f t="shared" si="0"/>
        <v>30</v>
      </c>
      <c r="F7" s="2">
        <v>15</v>
      </c>
      <c r="G7" s="2">
        <v>5</v>
      </c>
      <c r="H7" s="2">
        <v>10</v>
      </c>
      <c r="I7" s="2">
        <v>0</v>
      </c>
      <c r="J7" s="3">
        <f t="shared" si="1"/>
        <v>1</v>
      </c>
      <c r="K7" s="3">
        <f t="shared" si="2"/>
        <v>1</v>
      </c>
    </row>
    <row r="8" spans="1:11" ht="42" customHeight="1" x14ac:dyDescent="0.25">
      <c r="A8" s="8">
        <v>4</v>
      </c>
      <c r="B8" s="23" t="s">
        <v>60</v>
      </c>
      <c r="C8" s="2">
        <v>3</v>
      </c>
      <c r="D8" s="2" t="s">
        <v>1</v>
      </c>
      <c r="E8" s="2">
        <f t="shared" si="0"/>
        <v>30</v>
      </c>
      <c r="F8" s="2">
        <v>15</v>
      </c>
      <c r="G8" s="2">
        <v>5</v>
      </c>
      <c r="H8" s="2">
        <v>10</v>
      </c>
      <c r="I8" s="2">
        <v>0</v>
      </c>
      <c r="J8" s="3">
        <f t="shared" si="1"/>
        <v>1</v>
      </c>
      <c r="K8" s="3">
        <f t="shared" si="2"/>
        <v>1</v>
      </c>
    </row>
    <row r="9" spans="1:11" x14ac:dyDescent="0.25">
      <c r="A9" s="8">
        <v>5</v>
      </c>
      <c r="B9" s="5" t="s">
        <v>31</v>
      </c>
      <c r="C9" s="2">
        <v>3</v>
      </c>
      <c r="D9" s="2" t="s">
        <v>1</v>
      </c>
      <c r="E9" s="2">
        <f t="shared" si="0"/>
        <v>30</v>
      </c>
      <c r="F9" s="2">
        <v>15</v>
      </c>
      <c r="G9" s="2">
        <v>0</v>
      </c>
      <c r="H9" s="2">
        <v>15</v>
      </c>
      <c r="I9" s="2">
        <v>0</v>
      </c>
      <c r="J9" s="3">
        <f t="shared" si="1"/>
        <v>1</v>
      </c>
      <c r="K9" s="3">
        <f t="shared" si="2"/>
        <v>1</v>
      </c>
    </row>
    <row r="10" spans="1:11" ht="33" x14ac:dyDescent="0.25">
      <c r="A10" s="8">
        <v>6</v>
      </c>
      <c r="B10" s="23" t="s">
        <v>61</v>
      </c>
      <c r="C10" s="2">
        <v>5</v>
      </c>
      <c r="D10" s="2" t="s">
        <v>2</v>
      </c>
      <c r="E10" s="2">
        <f t="shared" si="0"/>
        <v>45</v>
      </c>
      <c r="F10" s="2">
        <v>15</v>
      </c>
      <c r="G10" s="2">
        <v>10</v>
      </c>
      <c r="H10" s="2">
        <v>20</v>
      </c>
      <c r="I10" s="2">
        <v>0</v>
      </c>
      <c r="J10" s="3">
        <f t="shared" si="1"/>
        <v>1</v>
      </c>
      <c r="K10" s="3">
        <f t="shared" si="2"/>
        <v>2</v>
      </c>
    </row>
    <row r="11" spans="1:11" ht="33" x14ac:dyDescent="0.25">
      <c r="A11" s="8">
        <v>7</v>
      </c>
      <c r="B11" s="23" t="s">
        <v>62</v>
      </c>
      <c r="C11" s="2">
        <v>3</v>
      </c>
      <c r="D11" s="2" t="s">
        <v>1</v>
      </c>
      <c r="E11" s="2">
        <f t="shared" si="0"/>
        <v>30</v>
      </c>
      <c r="F11" s="2">
        <v>30</v>
      </c>
      <c r="G11" s="2">
        <v>0</v>
      </c>
      <c r="H11" s="2">
        <v>0</v>
      </c>
      <c r="I11" s="2">
        <v>0</v>
      </c>
      <c r="J11" s="3">
        <f t="shared" si="1"/>
        <v>2</v>
      </c>
      <c r="K11" s="3">
        <f t="shared" si="2"/>
        <v>0</v>
      </c>
    </row>
    <row r="12" spans="1:11" x14ac:dyDescent="0.25">
      <c r="A12" s="8">
        <v>8</v>
      </c>
      <c r="B12" s="5" t="s">
        <v>32</v>
      </c>
      <c r="C12" s="2">
        <v>3</v>
      </c>
      <c r="D12" s="2" t="s">
        <v>1</v>
      </c>
      <c r="E12" s="2">
        <f t="shared" si="0"/>
        <v>30</v>
      </c>
      <c r="F12" s="2">
        <v>0</v>
      </c>
      <c r="G12" s="2">
        <v>0</v>
      </c>
      <c r="H12" s="2">
        <v>30</v>
      </c>
      <c r="I12" s="2">
        <v>0</v>
      </c>
      <c r="J12" s="3">
        <f t="shared" si="1"/>
        <v>0</v>
      </c>
      <c r="K12" s="3">
        <f t="shared" si="2"/>
        <v>2</v>
      </c>
    </row>
    <row r="13" spans="1:11" ht="33" x14ac:dyDescent="0.25">
      <c r="A13" s="8">
        <v>9</v>
      </c>
      <c r="B13" s="5" t="s">
        <v>33</v>
      </c>
      <c r="C13" s="2">
        <v>1</v>
      </c>
      <c r="D13" s="2" t="s">
        <v>1</v>
      </c>
      <c r="E13" s="2">
        <f>(F13+G13+H13+I13)</f>
        <v>10</v>
      </c>
      <c r="F13" s="2">
        <v>10</v>
      </c>
      <c r="G13" s="2">
        <v>0</v>
      </c>
      <c r="H13" s="2">
        <v>0</v>
      </c>
      <c r="I13" s="2">
        <v>0</v>
      </c>
      <c r="J13" s="3">
        <f t="shared" si="1"/>
        <v>0.66666666666666663</v>
      </c>
      <c r="K13" s="3">
        <f t="shared" si="2"/>
        <v>0</v>
      </c>
    </row>
    <row r="14" spans="1:11" x14ac:dyDescent="0.25">
      <c r="A14" s="8">
        <v>10</v>
      </c>
      <c r="B14" s="5" t="s">
        <v>34</v>
      </c>
      <c r="C14" s="2">
        <v>0</v>
      </c>
      <c r="D14" s="2" t="s">
        <v>1</v>
      </c>
      <c r="E14" s="2">
        <f t="shared" si="0"/>
        <v>30</v>
      </c>
      <c r="F14" s="2">
        <v>0</v>
      </c>
      <c r="G14" s="2">
        <v>30</v>
      </c>
      <c r="H14" s="2">
        <v>0</v>
      </c>
      <c r="I14" s="2">
        <v>0</v>
      </c>
      <c r="J14" s="3">
        <f t="shared" si="1"/>
        <v>0</v>
      </c>
      <c r="K14" s="3">
        <f t="shared" si="2"/>
        <v>2</v>
      </c>
    </row>
    <row r="15" spans="1:11" x14ac:dyDescent="0.25">
      <c r="A15" s="1"/>
      <c r="B15" s="28" t="s">
        <v>4</v>
      </c>
      <c r="C15" s="29">
        <f>SUM(C5:C14)</f>
        <v>30</v>
      </c>
      <c r="D15" s="29">
        <f>COUNTIF(D5:D14,"e")</f>
        <v>2</v>
      </c>
      <c r="E15" s="29">
        <f>SUM(E5:E14)</f>
        <v>325</v>
      </c>
      <c r="F15" s="29">
        <f t="shared" ref="F15:I15" si="3">SUM(F5:F14)</f>
        <v>140</v>
      </c>
      <c r="G15" s="29">
        <f t="shared" si="3"/>
        <v>60</v>
      </c>
      <c r="H15" s="29">
        <f t="shared" si="3"/>
        <v>115</v>
      </c>
      <c r="I15" s="29">
        <f t="shared" si="3"/>
        <v>10</v>
      </c>
      <c r="J15" s="30">
        <f>ROUNDUP(SUM(J5:J14),1)</f>
        <v>9.4</v>
      </c>
      <c r="K15" s="30">
        <f>ROUNDUP(SUM(K5:K14),1)</f>
        <v>12.4</v>
      </c>
    </row>
    <row r="16" spans="1:11" x14ac:dyDescent="0.25">
      <c r="A16" s="27" t="s">
        <v>6</v>
      </c>
      <c r="B16" s="25" t="s">
        <v>8</v>
      </c>
      <c r="C16" s="26"/>
      <c r="D16" s="26" t="s">
        <v>5</v>
      </c>
      <c r="E16" s="26" t="s">
        <v>5</v>
      </c>
      <c r="F16" s="26" t="s">
        <v>5</v>
      </c>
      <c r="G16" s="26" t="s">
        <v>5</v>
      </c>
      <c r="H16" s="26" t="s">
        <v>5</v>
      </c>
      <c r="I16" s="26"/>
      <c r="J16" s="26" t="s">
        <v>5</v>
      </c>
      <c r="K16" s="26" t="s">
        <v>5</v>
      </c>
    </row>
    <row r="17" spans="1:11" x14ac:dyDescent="0.25">
      <c r="A17" s="8">
        <v>11</v>
      </c>
      <c r="B17" s="5" t="s">
        <v>35</v>
      </c>
      <c r="C17" s="2">
        <v>6</v>
      </c>
      <c r="D17" s="2" t="s">
        <v>2</v>
      </c>
      <c r="E17" s="2">
        <f>(F17+G17+H17+I17)</f>
        <v>60</v>
      </c>
      <c r="F17" s="2">
        <v>30</v>
      </c>
      <c r="G17" s="2">
        <v>10</v>
      </c>
      <c r="H17" s="2">
        <v>20</v>
      </c>
      <c r="I17" s="2">
        <v>0</v>
      </c>
      <c r="J17" s="3">
        <f>ROUNDUP(F17,1)/15</f>
        <v>2</v>
      </c>
      <c r="K17" s="3">
        <f>ROUNDUP(SUM(G17:I17),1)/15</f>
        <v>2</v>
      </c>
    </row>
    <row r="18" spans="1:11" x14ac:dyDescent="0.25">
      <c r="A18" s="8">
        <v>12</v>
      </c>
      <c r="B18" s="5" t="s">
        <v>36</v>
      </c>
      <c r="C18" s="2">
        <v>5</v>
      </c>
      <c r="D18" s="2" t="s">
        <v>1</v>
      </c>
      <c r="E18" s="2">
        <f t="shared" ref="E18:E24" si="4">(F18+G18+H18+I18)</f>
        <v>45</v>
      </c>
      <c r="F18" s="2">
        <v>15</v>
      </c>
      <c r="G18" s="2">
        <v>10</v>
      </c>
      <c r="H18" s="2">
        <v>20</v>
      </c>
      <c r="I18" s="2">
        <v>0</v>
      </c>
      <c r="J18" s="3">
        <f t="shared" ref="J18:J24" si="5">ROUNDUP(F18,1)/15</f>
        <v>1</v>
      </c>
      <c r="K18" s="3">
        <f t="shared" ref="K18:K24" si="6">ROUNDUP(SUM(G18:I18),1)/15</f>
        <v>2</v>
      </c>
    </row>
    <row r="19" spans="1:11" x14ac:dyDescent="0.25">
      <c r="A19" s="8">
        <v>13</v>
      </c>
      <c r="B19" s="5" t="s">
        <v>37</v>
      </c>
      <c r="C19" s="2">
        <v>5</v>
      </c>
      <c r="D19" s="2" t="s">
        <v>1</v>
      </c>
      <c r="E19" s="2">
        <f t="shared" si="4"/>
        <v>45</v>
      </c>
      <c r="F19" s="2">
        <v>15</v>
      </c>
      <c r="G19" s="2">
        <v>10</v>
      </c>
      <c r="H19" s="2">
        <v>20</v>
      </c>
      <c r="I19" s="2">
        <v>0</v>
      </c>
      <c r="J19" s="3">
        <f t="shared" si="5"/>
        <v>1</v>
      </c>
      <c r="K19" s="3">
        <f t="shared" si="6"/>
        <v>2</v>
      </c>
    </row>
    <row r="20" spans="1:11" x14ac:dyDescent="0.25">
      <c r="A20" s="8">
        <v>14</v>
      </c>
      <c r="B20" s="5" t="s">
        <v>14</v>
      </c>
      <c r="C20" s="2">
        <v>6</v>
      </c>
      <c r="D20" s="2" t="s">
        <v>2</v>
      </c>
      <c r="E20" s="2">
        <f t="shared" si="4"/>
        <v>60</v>
      </c>
      <c r="F20" s="2">
        <v>30</v>
      </c>
      <c r="G20" s="2">
        <v>10</v>
      </c>
      <c r="H20" s="2">
        <v>20</v>
      </c>
      <c r="I20" s="2">
        <v>0</v>
      </c>
      <c r="J20" s="3">
        <f t="shared" si="5"/>
        <v>2</v>
      </c>
      <c r="K20" s="3">
        <f t="shared" si="6"/>
        <v>2</v>
      </c>
    </row>
    <row r="21" spans="1:11" x14ac:dyDescent="0.25">
      <c r="A21" s="8">
        <v>15</v>
      </c>
      <c r="B21" s="5" t="s">
        <v>38</v>
      </c>
      <c r="C21" s="2">
        <v>3</v>
      </c>
      <c r="D21" s="2" t="s">
        <v>1</v>
      </c>
      <c r="E21" s="2">
        <f t="shared" si="4"/>
        <v>30</v>
      </c>
      <c r="F21" s="2">
        <v>30</v>
      </c>
      <c r="G21" s="2">
        <v>0</v>
      </c>
      <c r="H21" s="2">
        <v>0</v>
      </c>
      <c r="I21" s="2">
        <v>0</v>
      </c>
      <c r="J21" s="3">
        <f t="shared" si="5"/>
        <v>2</v>
      </c>
      <c r="K21" s="3">
        <f t="shared" si="6"/>
        <v>0</v>
      </c>
    </row>
    <row r="22" spans="1:11" ht="33" x14ac:dyDescent="0.25">
      <c r="A22" s="8">
        <v>16</v>
      </c>
      <c r="B22" s="5" t="s">
        <v>39</v>
      </c>
      <c r="C22" s="2">
        <v>3</v>
      </c>
      <c r="D22" s="2" t="s">
        <v>1</v>
      </c>
      <c r="E22" s="2">
        <f>(F22+G22+H22+I22)</f>
        <v>30</v>
      </c>
      <c r="F22" s="2">
        <v>15</v>
      </c>
      <c r="G22" s="2">
        <v>5</v>
      </c>
      <c r="H22" s="2">
        <v>10</v>
      </c>
      <c r="I22" s="2">
        <v>0</v>
      </c>
      <c r="J22" s="3">
        <f t="shared" si="5"/>
        <v>1</v>
      </c>
      <c r="K22" s="3">
        <f t="shared" si="6"/>
        <v>1</v>
      </c>
    </row>
    <row r="23" spans="1:11" x14ac:dyDescent="0.25">
      <c r="A23" s="8">
        <v>17</v>
      </c>
      <c r="B23" s="5" t="s">
        <v>40</v>
      </c>
      <c r="C23" s="2">
        <v>2</v>
      </c>
      <c r="D23" s="2" t="s">
        <v>1</v>
      </c>
      <c r="E23" s="2">
        <f t="shared" si="4"/>
        <v>30</v>
      </c>
      <c r="F23" s="2">
        <v>0</v>
      </c>
      <c r="G23" s="2">
        <v>30</v>
      </c>
      <c r="H23" s="2">
        <v>0</v>
      </c>
      <c r="I23" s="2">
        <v>0</v>
      </c>
      <c r="J23" s="3">
        <f t="shared" si="5"/>
        <v>0</v>
      </c>
      <c r="K23" s="3">
        <f t="shared" si="6"/>
        <v>2</v>
      </c>
    </row>
    <row r="24" spans="1:11" x14ac:dyDescent="0.25">
      <c r="A24" s="8">
        <v>18</v>
      </c>
      <c r="B24" s="5" t="s">
        <v>41</v>
      </c>
      <c r="C24" s="2">
        <v>0</v>
      </c>
      <c r="D24" s="2" t="s">
        <v>1</v>
      </c>
      <c r="E24" s="2">
        <f t="shared" si="4"/>
        <v>30</v>
      </c>
      <c r="F24" s="2">
        <v>0</v>
      </c>
      <c r="G24" s="2">
        <v>30</v>
      </c>
      <c r="H24" s="2">
        <v>0</v>
      </c>
      <c r="I24" s="2">
        <v>0</v>
      </c>
      <c r="J24" s="3">
        <f t="shared" si="5"/>
        <v>0</v>
      </c>
      <c r="K24" s="3">
        <f t="shared" si="6"/>
        <v>2</v>
      </c>
    </row>
    <row r="25" spans="1:11" x14ac:dyDescent="0.25">
      <c r="A25" s="1"/>
      <c r="B25" s="28" t="s">
        <v>4</v>
      </c>
      <c r="C25" s="29">
        <f>SUM(C17:C24)</f>
        <v>30</v>
      </c>
      <c r="D25" s="29">
        <f>COUNTIF(D17:D24,"e")</f>
        <v>2</v>
      </c>
      <c r="E25" s="29">
        <f>SUM(E17:E24)</f>
        <v>330</v>
      </c>
      <c r="F25" s="29">
        <f t="shared" ref="F25:K25" si="7">SUM(F17:F24)</f>
        <v>135</v>
      </c>
      <c r="G25" s="29">
        <f t="shared" si="7"/>
        <v>105</v>
      </c>
      <c r="H25" s="29">
        <f t="shared" si="7"/>
        <v>90</v>
      </c>
      <c r="I25" s="29">
        <f t="shared" si="7"/>
        <v>0</v>
      </c>
      <c r="J25" s="29">
        <f t="shared" si="7"/>
        <v>9</v>
      </c>
      <c r="K25" s="29">
        <f t="shared" si="7"/>
        <v>13</v>
      </c>
    </row>
    <row r="26" spans="1:11" x14ac:dyDescent="0.25">
      <c r="A26" s="27" t="s">
        <v>6</v>
      </c>
      <c r="B26" s="25" t="s">
        <v>9</v>
      </c>
      <c r="C26" s="26" t="s">
        <v>5</v>
      </c>
      <c r="D26" s="26" t="s">
        <v>5</v>
      </c>
      <c r="E26" s="26" t="s">
        <v>5</v>
      </c>
      <c r="F26" s="26" t="s">
        <v>5</v>
      </c>
      <c r="G26" s="26" t="s">
        <v>5</v>
      </c>
      <c r="H26" s="26" t="s">
        <v>5</v>
      </c>
      <c r="I26" s="26"/>
      <c r="J26" s="26" t="s">
        <v>5</v>
      </c>
      <c r="K26" s="26" t="s">
        <v>5</v>
      </c>
    </row>
    <row r="27" spans="1:11" x14ac:dyDescent="0.25">
      <c r="A27" s="8">
        <v>19</v>
      </c>
      <c r="B27" s="5" t="s">
        <v>42</v>
      </c>
      <c r="C27" s="2">
        <v>5</v>
      </c>
      <c r="D27" s="2" t="s">
        <v>2</v>
      </c>
      <c r="E27" s="2">
        <f t="shared" ref="E27:E30" si="8">(F27+G27+H27+I27)</f>
        <v>45</v>
      </c>
      <c r="F27" s="2">
        <v>15</v>
      </c>
      <c r="G27" s="2">
        <v>0</v>
      </c>
      <c r="H27" s="2">
        <v>30</v>
      </c>
      <c r="I27" s="2">
        <v>0</v>
      </c>
      <c r="J27" s="3">
        <f>ROUNDUP(F27,1)/15</f>
        <v>1</v>
      </c>
      <c r="K27" s="3">
        <f>ROUNDUP(SUM(G27:I27),1)/15</f>
        <v>2</v>
      </c>
    </row>
    <row r="28" spans="1:11" x14ac:dyDescent="0.25">
      <c r="A28" s="8">
        <v>20</v>
      </c>
      <c r="B28" s="5" t="s">
        <v>43</v>
      </c>
      <c r="C28" s="2">
        <v>6</v>
      </c>
      <c r="D28" s="2" t="s">
        <v>2</v>
      </c>
      <c r="E28" s="2">
        <f t="shared" si="8"/>
        <v>60</v>
      </c>
      <c r="F28" s="2">
        <v>30</v>
      </c>
      <c r="G28" s="2">
        <v>10</v>
      </c>
      <c r="H28" s="2">
        <v>20</v>
      </c>
      <c r="I28" s="2">
        <v>0</v>
      </c>
      <c r="J28" s="3">
        <f t="shared" ref="J28:J34" si="9">ROUNDUP(F28,1)/15</f>
        <v>2</v>
      </c>
      <c r="K28" s="3">
        <f t="shared" ref="K28:K34" si="10">ROUNDUP(SUM(G28:I28),1)/15</f>
        <v>2</v>
      </c>
    </row>
    <row r="29" spans="1:11" ht="33" x14ac:dyDescent="0.25">
      <c r="A29" s="8">
        <v>21</v>
      </c>
      <c r="B29" s="23" t="s">
        <v>63</v>
      </c>
      <c r="C29" s="2">
        <v>3</v>
      </c>
      <c r="D29" s="2" t="s">
        <v>1</v>
      </c>
      <c r="E29" s="2">
        <f t="shared" si="8"/>
        <v>30</v>
      </c>
      <c r="F29" s="2">
        <v>15</v>
      </c>
      <c r="G29" s="2">
        <v>5</v>
      </c>
      <c r="H29" s="2">
        <v>10</v>
      </c>
      <c r="I29" s="2">
        <v>0</v>
      </c>
      <c r="J29" s="3">
        <f t="shared" si="9"/>
        <v>1</v>
      </c>
      <c r="K29" s="3">
        <f t="shared" si="10"/>
        <v>1</v>
      </c>
    </row>
    <row r="30" spans="1:11" ht="49.5" x14ac:dyDescent="0.25">
      <c r="A30" s="8">
        <v>22</v>
      </c>
      <c r="B30" s="23" t="s">
        <v>64</v>
      </c>
      <c r="C30" s="2">
        <v>4</v>
      </c>
      <c r="D30" s="2" t="s">
        <v>3</v>
      </c>
      <c r="E30" s="2">
        <f t="shared" si="8"/>
        <v>45</v>
      </c>
      <c r="F30" s="2">
        <v>15</v>
      </c>
      <c r="G30" s="2">
        <v>10</v>
      </c>
      <c r="H30" s="2">
        <v>15</v>
      </c>
      <c r="I30" s="2">
        <v>5</v>
      </c>
      <c r="J30" s="3">
        <f t="shared" si="9"/>
        <v>1</v>
      </c>
      <c r="K30" s="3">
        <f t="shared" si="10"/>
        <v>2</v>
      </c>
    </row>
    <row r="31" spans="1:11" x14ac:dyDescent="0.25">
      <c r="A31" s="8">
        <v>23</v>
      </c>
      <c r="B31" s="5" t="s">
        <v>44</v>
      </c>
      <c r="C31" s="2">
        <v>3</v>
      </c>
      <c r="D31" s="2" t="s">
        <v>1</v>
      </c>
      <c r="E31" s="2">
        <f>(F31+G31+H31+I31)</f>
        <v>30</v>
      </c>
      <c r="F31" s="2">
        <v>15</v>
      </c>
      <c r="G31" s="2">
        <v>15</v>
      </c>
      <c r="H31" s="2">
        <v>0</v>
      </c>
      <c r="I31" s="2">
        <v>0</v>
      </c>
      <c r="J31" s="3">
        <f t="shared" si="9"/>
        <v>1</v>
      </c>
      <c r="K31" s="3">
        <f t="shared" si="10"/>
        <v>1</v>
      </c>
    </row>
    <row r="32" spans="1:11" ht="33" x14ac:dyDescent="0.25">
      <c r="A32" s="8">
        <v>24</v>
      </c>
      <c r="B32" s="23" t="s">
        <v>65</v>
      </c>
      <c r="C32" s="2">
        <v>3</v>
      </c>
      <c r="D32" s="2" t="s">
        <v>1</v>
      </c>
      <c r="E32" s="2">
        <f>(F32+G32+H32+I32)</f>
        <v>30</v>
      </c>
      <c r="F32" s="2">
        <v>30</v>
      </c>
      <c r="G32" s="2">
        <v>0</v>
      </c>
      <c r="H32" s="2">
        <v>0</v>
      </c>
      <c r="I32" s="2">
        <v>0</v>
      </c>
      <c r="J32" s="3">
        <f t="shared" si="9"/>
        <v>2</v>
      </c>
      <c r="K32" s="3">
        <f t="shared" si="10"/>
        <v>0</v>
      </c>
    </row>
    <row r="33" spans="1:15" ht="33" x14ac:dyDescent="0.25">
      <c r="A33" s="8">
        <v>25</v>
      </c>
      <c r="B33" s="23" t="s">
        <v>66</v>
      </c>
      <c r="C33" s="2">
        <v>4</v>
      </c>
      <c r="D33" s="2" t="s">
        <v>1</v>
      </c>
      <c r="E33" s="2">
        <f t="shared" ref="E33:E34" si="11">(F33+G33+H33+I33)</f>
        <v>45</v>
      </c>
      <c r="F33" s="2">
        <v>15</v>
      </c>
      <c r="G33" s="2">
        <v>10</v>
      </c>
      <c r="H33" s="2">
        <v>20</v>
      </c>
      <c r="I33" s="2">
        <v>0</v>
      </c>
      <c r="J33" s="3">
        <f t="shared" si="9"/>
        <v>1</v>
      </c>
      <c r="K33" s="3">
        <f t="shared" si="10"/>
        <v>2</v>
      </c>
    </row>
    <row r="34" spans="1:15" x14ac:dyDescent="0.25">
      <c r="A34" s="8">
        <v>26</v>
      </c>
      <c r="B34" s="5" t="s">
        <v>45</v>
      </c>
      <c r="C34" s="2">
        <v>2</v>
      </c>
      <c r="D34" s="2" t="s">
        <v>1</v>
      </c>
      <c r="E34" s="2">
        <f t="shared" si="11"/>
        <v>30</v>
      </c>
      <c r="F34" s="2">
        <v>0</v>
      </c>
      <c r="G34" s="2">
        <v>30</v>
      </c>
      <c r="H34" s="2">
        <v>0</v>
      </c>
      <c r="I34" s="2">
        <v>0</v>
      </c>
      <c r="J34" s="3">
        <f t="shared" si="9"/>
        <v>0</v>
      </c>
      <c r="K34" s="3">
        <f t="shared" si="10"/>
        <v>2</v>
      </c>
    </row>
    <row r="35" spans="1:15" x14ac:dyDescent="0.25">
      <c r="A35" s="1"/>
      <c r="B35" s="28" t="s">
        <v>4</v>
      </c>
      <c r="C35" s="31">
        <f>SUM(C27:C34)</f>
        <v>30</v>
      </c>
      <c r="D35" s="31">
        <f>COUNTIF(D27:D34,"e")</f>
        <v>2</v>
      </c>
      <c r="E35" s="31">
        <f t="shared" ref="E35:K35" si="12">SUM(E27:E34)</f>
        <v>315</v>
      </c>
      <c r="F35" s="31">
        <f t="shared" si="12"/>
        <v>135</v>
      </c>
      <c r="G35" s="31">
        <f t="shared" si="12"/>
        <v>80</v>
      </c>
      <c r="H35" s="31">
        <f t="shared" si="12"/>
        <v>95</v>
      </c>
      <c r="I35" s="31">
        <f t="shared" si="12"/>
        <v>5</v>
      </c>
      <c r="J35" s="31">
        <f t="shared" si="12"/>
        <v>9</v>
      </c>
      <c r="K35" s="31">
        <f t="shared" si="12"/>
        <v>12</v>
      </c>
    </row>
    <row r="36" spans="1:15" x14ac:dyDescent="0.25">
      <c r="A36" s="27" t="s">
        <v>6</v>
      </c>
      <c r="B36" s="25" t="s">
        <v>10</v>
      </c>
      <c r="C36" s="26"/>
      <c r="D36" s="26" t="s">
        <v>5</v>
      </c>
      <c r="E36" s="26" t="s">
        <v>5</v>
      </c>
      <c r="F36" s="26" t="s">
        <v>5</v>
      </c>
      <c r="G36" s="26" t="s">
        <v>5</v>
      </c>
      <c r="H36" s="26" t="s">
        <v>5</v>
      </c>
      <c r="I36" s="26"/>
      <c r="J36" s="26" t="s">
        <v>5</v>
      </c>
      <c r="K36" s="26" t="s">
        <v>5</v>
      </c>
    </row>
    <row r="37" spans="1:15" x14ac:dyDescent="0.25">
      <c r="A37" s="8">
        <v>27</v>
      </c>
      <c r="B37" s="5" t="s">
        <v>67</v>
      </c>
      <c r="C37" s="2">
        <v>3</v>
      </c>
      <c r="D37" s="2" t="s">
        <v>1</v>
      </c>
      <c r="E37" s="2">
        <f>(F37+G37+H37+I37)</f>
        <v>45</v>
      </c>
      <c r="F37" s="2">
        <v>15</v>
      </c>
      <c r="G37" s="2">
        <v>10</v>
      </c>
      <c r="H37" s="2">
        <v>20</v>
      </c>
      <c r="I37" s="2">
        <v>0</v>
      </c>
      <c r="J37" s="3">
        <f t="shared" ref="J37" si="13">ROUNDUP(F37,1)/15</f>
        <v>1</v>
      </c>
      <c r="K37" s="3">
        <f t="shared" ref="K37:K45" si="14">ROUNDUP(SUM(G37:I37),1)/15</f>
        <v>2</v>
      </c>
    </row>
    <row r="38" spans="1:15" x14ac:dyDescent="0.25">
      <c r="A38" s="8">
        <v>28</v>
      </c>
      <c r="B38" s="5" t="s">
        <v>68</v>
      </c>
      <c r="C38" s="2">
        <v>3</v>
      </c>
      <c r="D38" s="2" t="s">
        <v>1</v>
      </c>
      <c r="E38" s="2">
        <f t="shared" ref="E38:E42" si="15">(F38+G38+H38+I38)</f>
        <v>45</v>
      </c>
      <c r="F38" s="2">
        <v>15</v>
      </c>
      <c r="G38" s="2">
        <v>10</v>
      </c>
      <c r="H38" s="2">
        <v>10</v>
      </c>
      <c r="I38" s="2">
        <v>10</v>
      </c>
      <c r="J38" s="3">
        <f t="shared" ref="J38:J45" si="16">ROUNDUP(F38,1)/15</f>
        <v>1</v>
      </c>
      <c r="K38" s="3">
        <f t="shared" si="14"/>
        <v>2</v>
      </c>
    </row>
    <row r="39" spans="1:15" x14ac:dyDescent="0.25">
      <c r="A39" s="8">
        <v>30</v>
      </c>
      <c r="B39" s="5" t="s">
        <v>69</v>
      </c>
      <c r="C39" s="2">
        <v>3</v>
      </c>
      <c r="D39" s="2" t="s">
        <v>1</v>
      </c>
      <c r="E39" s="2">
        <f t="shared" si="15"/>
        <v>45</v>
      </c>
      <c r="F39" s="2">
        <v>15</v>
      </c>
      <c r="G39" s="2">
        <v>10</v>
      </c>
      <c r="H39" s="2">
        <v>10</v>
      </c>
      <c r="I39" s="2">
        <v>10</v>
      </c>
      <c r="J39" s="3">
        <f t="shared" si="16"/>
        <v>1</v>
      </c>
      <c r="K39" s="3">
        <f t="shared" si="14"/>
        <v>2</v>
      </c>
    </row>
    <row r="40" spans="1:15" x14ac:dyDescent="0.25">
      <c r="A40" s="8">
        <v>31</v>
      </c>
      <c r="B40" s="5" t="s">
        <v>70</v>
      </c>
      <c r="C40" s="2">
        <v>3</v>
      </c>
      <c r="D40" s="2" t="s">
        <v>1</v>
      </c>
      <c r="E40" s="2">
        <f t="shared" si="15"/>
        <v>45</v>
      </c>
      <c r="F40" s="2">
        <v>15</v>
      </c>
      <c r="G40" s="2">
        <v>10</v>
      </c>
      <c r="H40" s="2">
        <v>20</v>
      </c>
      <c r="I40" s="2">
        <v>0</v>
      </c>
      <c r="J40" s="3">
        <f t="shared" si="16"/>
        <v>1</v>
      </c>
      <c r="K40" s="3">
        <f t="shared" si="14"/>
        <v>2</v>
      </c>
    </row>
    <row r="41" spans="1:15" ht="33" x14ac:dyDescent="0.25">
      <c r="A41" s="8">
        <v>32</v>
      </c>
      <c r="B41" s="23" t="s">
        <v>71</v>
      </c>
      <c r="C41" s="2">
        <v>4</v>
      </c>
      <c r="D41" s="2" t="s">
        <v>2</v>
      </c>
      <c r="E41" s="2">
        <v>45</v>
      </c>
      <c r="F41" s="2">
        <v>15</v>
      </c>
      <c r="G41" s="2">
        <v>10</v>
      </c>
      <c r="H41" s="2">
        <v>20</v>
      </c>
      <c r="I41" s="2">
        <v>0</v>
      </c>
      <c r="J41" s="3">
        <f t="shared" si="16"/>
        <v>1</v>
      </c>
      <c r="K41" s="3">
        <f t="shared" si="14"/>
        <v>2</v>
      </c>
    </row>
    <row r="42" spans="1:15" x14ac:dyDescent="0.25">
      <c r="A42" s="8">
        <v>33</v>
      </c>
      <c r="B42" s="23" t="s">
        <v>72</v>
      </c>
      <c r="C42" s="2">
        <v>3</v>
      </c>
      <c r="D42" s="2" t="s">
        <v>1</v>
      </c>
      <c r="E42" s="2">
        <f t="shared" si="15"/>
        <v>30</v>
      </c>
      <c r="F42" s="2">
        <v>15</v>
      </c>
      <c r="G42" s="2">
        <v>5</v>
      </c>
      <c r="H42" s="2">
        <v>10</v>
      </c>
      <c r="I42" s="2">
        <v>0</v>
      </c>
      <c r="J42" s="3">
        <f t="shared" si="16"/>
        <v>1</v>
      </c>
      <c r="K42" s="3">
        <f t="shared" si="14"/>
        <v>1</v>
      </c>
    </row>
    <row r="43" spans="1:15" ht="33" x14ac:dyDescent="0.25">
      <c r="A43" s="8">
        <v>34</v>
      </c>
      <c r="B43" s="23" t="s">
        <v>73</v>
      </c>
      <c r="C43" s="2">
        <v>3</v>
      </c>
      <c r="D43" s="2" t="s">
        <v>1</v>
      </c>
      <c r="E43" s="2">
        <f>(F43+G43+H43+I43)</f>
        <v>45</v>
      </c>
      <c r="F43" s="2">
        <v>30</v>
      </c>
      <c r="G43" s="2">
        <v>5</v>
      </c>
      <c r="H43" s="2">
        <v>10</v>
      </c>
      <c r="I43" s="2">
        <v>0</v>
      </c>
      <c r="J43" s="3">
        <f t="shared" si="16"/>
        <v>2</v>
      </c>
      <c r="K43" s="3">
        <f t="shared" si="14"/>
        <v>1</v>
      </c>
    </row>
    <row r="44" spans="1:15" ht="33" x14ac:dyDescent="0.25">
      <c r="A44" s="8">
        <v>35</v>
      </c>
      <c r="B44" s="23" t="s">
        <v>74</v>
      </c>
      <c r="C44" s="2">
        <v>4</v>
      </c>
      <c r="D44" s="2" t="s">
        <v>2</v>
      </c>
      <c r="E44" s="2">
        <f>(F44+G44+H44+I44)</f>
        <v>45</v>
      </c>
      <c r="F44" s="2">
        <v>15</v>
      </c>
      <c r="G44" s="2">
        <v>0</v>
      </c>
      <c r="H44" s="2">
        <v>20</v>
      </c>
      <c r="I44" s="2">
        <v>10</v>
      </c>
      <c r="J44" s="3">
        <f t="shared" si="16"/>
        <v>1</v>
      </c>
      <c r="K44" s="3">
        <f t="shared" si="14"/>
        <v>2</v>
      </c>
    </row>
    <row r="45" spans="1:15" s="15" customFormat="1" x14ac:dyDescent="0.25">
      <c r="A45" s="8">
        <v>36</v>
      </c>
      <c r="B45" s="5" t="s">
        <v>46</v>
      </c>
      <c r="C45" s="2">
        <v>4</v>
      </c>
      <c r="D45" s="2" t="s">
        <v>2</v>
      </c>
      <c r="E45" s="2">
        <f>(F45+G45+H45+I45)</f>
        <v>45</v>
      </c>
      <c r="F45" s="2">
        <v>0</v>
      </c>
      <c r="G45" s="2">
        <v>45</v>
      </c>
      <c r="H45" s="2">
        <v>0</v>
      </c>
      <c r="I45" s="2">
        <v>0</v>
      </c>
      <c r="J45" s="3">
        <f t="shared" si="16"/>
        <v>0</v>
      </c>
      <c r="K45" s="3">
        <f t="shared" si="14"/>
        <v>3</v>
      </c>
      <c r="L45" s="9"/>
      <c r="M45" s="9"/>
      <c r="N45" s="9"/>
      <c r="O45" s="9"/>
    </row>
    <row r="46" spans="1:15" x14ac:dyDescent="0.25">
      <c r="A46" s="1"/>
      <c r="B46" s="28" t="s">
        <v>4</v>
      </c>
      <c r="C46" s="31">
        <f>SUM(C37:C45)</f>
        <v>30</v>
      </c>
      <c r="D46" s="31">
        <f>COUNTIF(D37:D45,"e")</f>
        <v>3</v>
      </c>
      <c r="E46" s="31">
        <f t="shared" ref="E46:K46" si="17">SUM(E37:E45)</f>
        <v>390</v>
      </c>
      <c r="F46" s="31">
        <f t="shared" si="17"/>
        <v>135</v>
      </c>
      <c r="G46" s="31">
        <f t="shared" si="17"/>
        <v>105</v>
      </c>
      <c r="H46" s="31">
        <f t="shared" si="17"/>
        <v>120</v>
      </c>
      <c r="I46" s="31">
        <f t="shared" si="17"/>
        <v>30</v>
      </c>
      <c r="J46" s="31">
        <f t="shared" si="17"/>
        <v>9</v>
      </c>
      <c r="K46" s="31">
        <f t="shared" si="17"/>
        <v>17</v>
      </c>
    </row>
    <row r="47" spans="1:15" x14ac:dyDescent="0.25">
      <c r="A47" s="27" t="s">
        <v>6</v>
      </c>
      <c r="B47" s="25" t="s">
        <v>11</v>
      </c>
      <c r="C47" s="26" t="s">
        <v>5</v>
      </c>
      <c r="D47" s="26" t="s">
        <v>5</v>
      </c>
      <c r="E47" s="26" t="s">
        <v>5</v>
      </c>
      <c r="F47" s="26" t="s">
        <v>5</v>
      </c>
      <c r="G47" s="26" t="s">
        <v>5</v>
      </c>
      <c r="H47" s="26" t="s">
        <v>5</v>
      </c>
      <c r="I47" s="26"/>
      <c r="J47" s="26" t="s">
        <v>5</v>
      </c>
      <c r="K47" s="26" t="s">
        <v>5</v>
      </c>
    </row>
    <row r="48" spans="1:15" x14ac:dyDescent="0.25">
      <c r="A48" s="8">
        <v>37</v>
      </c>
      <c r="B48" s="5" t="s">
        <v>75</v>
      </c>
      <c r="C48" s="2">
        <v>4</v>
      </c>
      <c r="D48" s="2" t="s">
        <v>1</v>
      </c>
      <c r="E48" s="2">
        <f>(F48+G48+H48+I48)</f>
        <v>45</v>
      </c>
      <c r="F48" s="2">
        <v>15</v>
      </c>
      <c r="G48" s="2">
        <v>10</v>
      </c>
      <c r="H48" s="2">
        <v>20</v>
      </c>
      <c r="I48" s="2">
        <v>0</v>
      </c>
      <c r="J48" s="3">
        <f t="shared" ref="J48" si="18">ROUNDUP(F48,1)/15</f>
        <v>1</v>
      </c>
      <c r="K48" s="3">
        <f t="shared" ref="K48" si="19">ROUNDUP(SUM(G48:I48),1)/15</f>
        <v>2</v>
      </c>
    </row>
    <row r="49" spans="1:11" x14ac:dyDescent="0.25">
      <c r="A49" s="8">
        <v>38</v>
      </c>
      <c r="B49" s="5" t="s">
        <v>76</v>
      </c>
      <c r="C49" s="2">
        <v>3</v>
      </c>
      <c r="D49" s="2" t="s">
        <v>1</v>
      </c>
      <c r="E49" s="2">
        <f t="shared" ref="E49:E57" si="20">(F49+G49+H49+I49)</f>
        <v>45</v>
      </c>
      <c r="F49" s="2">
        <v>15</v>
      </c>
      <c r="G49" s="2">
        <v>10</v>
      </c>
      <c r="H49" s="2">
        <v>20</v>
      </c>
      <c r="I49" s="2">
        <v>0</v>
      </c>
      <c r="J49" s="3">
        <f t="shared" ref="J49:J57" si="21">ROUNDUP(F49,1)/15</f>
        <v>1</v>
      </c>
      <c r="K49" s="3">
        <f t="shared" ref="K49:K57" si="22">ROUNDUP(SUM(G49:I49),1)/15</f>
        <v>2</v>
      </c>
    </row>
    <row r="50" spans="1:11" ht="33" x14ac:dyDescent="0.25">
      <c r="A50" s="8">
        <v>39</v>
      </c>
      <c r="B50" s="23" t="s">
        <v>77</v>
      </c>
      <c r="C50" s="2">
        <v>1</v>
      </c>
      <c r="D50" s="2" t="s">
        <v>1</v>
      </c>
      <c r="E50" s="2">
        <f>(F50+G50+H50+I50)</f>
        <v>15</v>
      </c>
      <c r="F50" s="2">
        <v>0</v>
      </c>
      <c r="G50" s="2">
        <v>5</v>
      </c>
      <c r="H50" s="2">
        <v>10</v>
      </c>
      <c r="I50" s="2">
        <v>0</v>
      </c>
      <c r="J50" s="3">
        <f t="shared" si="21"/>
        <v>0</v>
      </c>
      <c r="K50" s="3">
        <f t="shared" si="22"/>
        <v>1</v>
      </c>
    </row>
    <row r="51" spans="1:11" x14ac:dyDescent="0.25">
      <c r="A51" s="8">
        <v>40</v>
      </c>
      <c r="B51" s="5" t="s">
        <v>47</v>
      </c>
      <c r="C51" s="2">
        <v>5</v>
      </c>
      <c r="D51" s="2" t="s">
        <v>1</v>
      </c>
      <c r="E51" s="2">
        <f t="shared" si="20"/>
        <v>60</v>
      </c>
      <c r="F51" s="2">
        <v>30</v>
      </c>
      <c r="G51" s="2">
        <v>10</v>
      </c>
      <c r="H51" s="2">
        <v>20</v>
      </c>
      <c r="I51" s="2">
        <v>0</v>
      </c>
      <c r="J51" s="3">
        <f t="shared" si="21"/>
        <v>2</v>
      </c>
      <c r="K51" s="3">
        <f t="shared" si="22"/>
        <v>2</v>
      </c>
    </row>
    <row r="52" spans="1:11" x14ac:dyDescent="0.25">
      <c r="A52" s="8">
        <v>41</v>
      </c>
      <c r="B52" s="5" t="s">
        <v>48</v>
      </c>
      <c r="C52" s="2">
        <v>1</v>
      </c>
      <c r="D52" s="2" t="s">
        <v>1</v>
      </c>
      <c r="E52" s="2">
        <f t="shared" si="20"/>
        <v>15</v>
      </c>
      <c r="F52" s="2">
        <v>0</v>
      </c>
      <c r="G52" s="2">
        <v>5</v>
      </c>
      <c r="H52" s="2">
        <v>10</v>
      </c>
      <c r="I52" s="2">
        <v>0</v>
      </c>
      <c r="J52" s="3">
        <f t="shared" si="21"/>
        <v>0</v>
      </c>
      <c r="K52" s="3">
        <f t="shared" si="22"/>
        <v>1</v>
      </c>
    </row>
    <row r="53" spans="1:11" ht="33" x14ac:dyDescent="0.25">
      <c r="A53" s="8">
        <v>42</v>
      </c>
      <c r="B53" s="23" t="s">
        <v>78</v>
      </c>
      <c r="C53" s="2">
        <v>4</v>
      </c>
      <c r="D53" s="2" t="s">
        <v>2</v>
      </c>
      <c r="E53" s="2">
        <f t="shared" si="20"/>
        <v>45</v>
      </c>
      <c r="F53" s="2">
        <v>15</v>
      </c>
      <c r="G53" s="2">
        <v>10</v>
      </c>
      <c r="H53" s="2">
        <v>20</v>
      </c>
      <c r="I53" s="2">
        <v>0</v>
      </c>
      <c r="J53" s="3">
        <f t="shared" si="21"/>
        <v>1</v>
      </c>
      <c r="K53" s="3">
        <f t="shared" si="22"/>
        <v>2</v>
      </c>
    </row>
    <row r="54" spans="1:11" ht="33" x14ac:dyDescent="0.25">
      <c r="A54" s="8">
        <v>43</v>
      </c>
      <c r="B54" s="23" t="s">
        <v>79</v>
      </c>
      <c r="C54" s="2">
        <v>2</v>
      </c>
      <c r="D54" s="2" t="s">
        <v>1</v>
      </c>
      <c r="E54" s="2">
        <f t="shared" si="20"/>
        <v>30</v>
      </c>
      <c r="F54" s="2">
        <v>15</v>
      </c>
      <c r="G54" s="2">
        <v>5</v>
      </c>
      <c r="H54" s="2">
        <v>10</v>
      </c>
      <c r="I54" s="2">
        <v>0</v>
      </c>
      <c r="J54" s="3">
        <f t="shared" si="21"/>
        <v>1</v>
      </c>
      <c r="K54" s="3">
        <f t="shared" si="22"/>
        <v>1</v>
      </c>
    </row>
    <row r="55" spans="1:11" ht="33" x14ac:dyDescent="0.25">
      <c r="A55" s="8">
        <v>44</v>
      </c>
      <c r="B55" s="23" t="s">
        <v>80</v>
      </c>
      <c r="C55" s="2">
        <v>2</v>
      </c>
      <c r="D55" s="2" t="s">
        <v>1</v>
      </c>
      <c r="E55" s="2">
        <f t="shared" si="20"/>
        <v>30</v>
      </c>
      <c r="F55" s="2">
        <v>15</v>
      </c>
      <c r="G55" s="2">
        <v>5</v>
      </c>
      <c r="H55" s="2">
        <v>10</v>
      </c>
      <c r="I55" s="2">
        <v>0</v>
      </c>
      <c r="J55" s="3">
        <f t="shared" si="21"/>
        <v>1</v>
      </c>
      <c r="K55" s="3">
        <f t="shared" si="22"/>
        <v>1</v>
      </c>
    </row>
    <row r="56" spans="1:11" x14ac:dyDescent="0.25">
      <c r="A56" s="8">
        <v>45</v>
      </c>
      <c r="B56" s="23" t="s">
        <v>81</v>
      </c>
      <c r="C56" s="2">
        <v>4</v>
      </c>
      <c r="D56" s="2" t="s">
        <v>1</v>
      </c>
      <c r="E56" s="2">
        <f>(F56+G56+H56+I56)</f>
        <v>45</v>
      </c>
      <c r="F56" s="2">
        <v>30</v>
      </c>
      <c r="G56" s="2">
        <v>5</v>
      </c>
      <c r="H56" s="2">
        <v>10</v>
      </c>
      <c r="I56" s="2">
        <v>0</v>
      </c>
      <c r="J56" s="3">
        <f t="shared" si="21"/>
        <v>2</v>
      </c>
      <c r="K56" s="3">
        <f t="shared" si="22"/>
        <v>1</v>
      </c>
    </row>
    <row r="57" spans="1:11" ht="33" x14ac:dyDescent="0.25">
      <c r="A57" s="8">
        <v>46</v>
      </c>
      <c r="B57" s="23" t="s">
        <v>82</v>
      </c>
      <c r="C57" s="2">
        <v>4</v>
      </c>
      <c r="D57" s="2" t="s">
        <v>2</v>
      </c>
      <c r="E57" s="2">
        <f t="shared" si="20"/>
        <v>45</v>
      </c>
      <c r="F57" s="2">
        <v>15</v>
      </c>
      <c r="G57" s="2">
        <v>10</v>
      </c>
      <c r="H57" s="2">
        <v>20</v>
      </c>
      <c r="I57" s="2">
        <v>0</v>
      </c>
      <c r="J57" s="3">
        <f t="shared" si="21"/>
        <v>1</v>
      </c>
      <c r="K57" s="3">
        <f t="shared" si="22"/>
        <v>2</v>
      </c>
    </row>
    <row r="58" spans="1:11" x14ac:dyDescent="0.25">
      <c r="A58" s="1"/>
      <c r="B58" s="28" t="s">
        <v>4</v>
      </c>
      <c r="C58" s="31">
        <f>SUM(C48:C57)</f>
        <v>30</v>
      </c>
      <c r="D58" s="31">
        <f>COUNTIF(D48:D57,"e")</f>
        <v>2</v>
      </c>
      <c r="E58" s="31">
        <f>SUM(E48:E57)</f>
        <v>375</v>
      </c>
      <c r="F58" s="31">
        <f t="shared" ref="F58:K58" si="23">SUM(F48:F57)</f>
        <v>150</v>
      </c>
      <c r="G58" s="31">
        <f t="shared" si="23"/>
        <v>75</v>
      </c>
      <c r="H58" s="31">
        <f t="shared" si="23"/>
        <v>150</v>
      </c>
      <c r="I58" s="31">
        <f t="shared" si="23"/>
        <v>0</v>
      </c>
      <c r="J58" s="31">
        <f t="shared" si="23"/>
        <v>10</v>
      </c>
      <c r="K58" s="31">
        <f t="shared" si="23"/>
        <v>15</v>
      </c>
    </row>
    <row r="59" spans="1:11" x14ac:dyDescent="0.25">
      <c r="A59" s="27" t="s">
        <v>6</v>
      </c>
      <c r="B59" s="25" t="s">
        <v>12</v>
      </c>
      <c r="C59" s="26" t="s">
        <v>5</v>
      </c>
      <c r="D59" s="26" t="s">
        <v>5</v>
      </c>
      <c r="E59" s="26" t="s">
        <v>5</v>
      </c>
      <c r="F59" s="26" t="s">
        <v>5</v>
      </c>
      <c r="G59" s="26" t="s">
        <v>5</v>
      </c>
      <c r="H59" s="26" t="s">
        <v>5</v>
      </c>
      <c r="I59" s="26"/>
      <c r="J59" s="26" t="s">
        <v>5</v>
      </c>
      <c r="K59" s="26" t="s">
        <v>5</v>
      </c>
    </row>
    <row r="60" spans="1:11" x14ac:dyDescent="0.25">
      <c r="A60" s="8">
        <v>47</v>
      </c>
      <c r="B60" s="5" t="s">
        <v>49</v>
      </c>
      <c r="C60" s="2">
        <v>4</v>
      </c>
      <c r="D60" s="2" t="s">
        <v>2</v>
      </c>
      <c r="E60" s="2">
        <f t="shared" ref="E60:E64" si="24">(F60+G60+H60+I60)</f>
        <v>60</v>
      </c>
      <c r="F60" s="2">
        <v>30</v>
      </c>
      <c r="G60" s="2">
        <v>10</v>
      </c>
      <c r="H60" s="2">
        <v>20</v>
      </c>
      <c r="I60" s="2">
        <v>0</v>
      </c>
      <c r="J60" s="3">
        <f t="shared" ref="J60" si="25">ROUNDUP(F60,1)/15</f>
        <v>2</v>
      </c>
      <c r="K60" s="3">
        <f t="shared" ref="K60" si="26">ROUNDUP(SUM(G60:I60),1)/15</f>
        <v>2</v>
      </c>
    </row>
    <row r="61" spans="1:11" x14ac:dyDescent="0.25">
      <c r="A61" s="8">
        <v>48</v>
      </c>
      <c r="B61" s="5" t="s">
        <v>50</v>
      </c>
      <c r="C61" s="2">
        <v>2</v>
      </c>
      <c r="D61" s="2" t="s">
        <v>1</v>
      </c>
      <c r="E61" s="2">
        <f t="shared" si="24"/>
        <v>30</v>
      </c>
      <c r="F61" s="2">
        <v>15</v>
      </c>
      <c r="G61" s="2">
        <v>5</v>
      </c>
      <c r="H61" s="2">
        <v>10</v>
      </c>
      <c r="I61" s="2">
        <v>0</v>
      </c>
      <c r="J61" s="3">
        <f t="shared" ref="J61:J69" si="27">ROUNDUP(F61,1)/15</f>
        <v>1</v>
      </c>
      <c r="K61" s="3">
        <f t="shared" ref="K61:K67" si="28">ROUNDUP(SUM(G61:I61),1)/15</f>
        <v>1</v>
      </c>
    </row>
    <row r="62" spans="1:11" x14ac:dyDescent="0.25">
      <c r="A62" s="8">
        <v>49</v>
      </c>
      <c r="B62" s="5" t="s">
        <v>51</v>
      </c>
      <c r="C62" s="2">
        <v>4</v>
      </c>
      <c r="D62" s="2" t="s">
        <v>2</v>
      </c>
      <c r="E62" s="2">
        <f t="shared" si="24"/>
        <v>60</v>
      </c>
      <c r="F62" s="2">
        <v>15</v>
      </c>
      <c r="G62" s="2">
        <v>0</v>
      </c>
      <c r="H62" s="2">
        <v>35</v>
      </c>
      <c r="I62" s="2">
        <v>10</v>
      </c>
      <c r="J62" s="3">
        <f t="shared" si="27"/>
        <v>1</v>
      </c>
      <c r="K62" s="3">
        <f t="shared" si="28"/>
        <v>3</v>
      </c>
    </row>
    <row r="63" spans="1:11" ht="33" x14ac:dyDescent="0.25">
      <c r="A63" s="8">
        <v>50</v>
      </c>
      <c r="B63" s="23" t="s">
        <v>83</v>
      </c>
      <c r="C63" s="2">
        <v>3</v>
      </c>
      <c r="D63" s="2" t="s">
        <v>1</v>
      </c>
      <c r="E63" s="2">
        <f t="shared" si="24"/>
        <v>45</v>
      </c>
      <c r="F63" s="2">
        <v>15</v>
      </c>
      <c r="G63" s="2">
        <v>10</v>
      </c>
      <c r="H63" s="2">
        <v>20</v>
      </c>
      <c r="I63" s="2">
        <v>0</v>
      </c>
      <c r="J63" s="3">
        <f t="shared" si="27"/>
        <v>1</v>
      </c>
      <c r="K63" s="3">
        <f t="shared" si="28"/>
        <v>2</v>
      </c>
    </row>
    <row r="64" spans="1:11" x14ac:dyDescent="0.25">
      <c r="A64" s="8">
        <v>51</v>
      </c>
      <c r="B64" s="5" t="s">
        <v>52</v>
      </c>
      <c r="C64" s="2">
        <v>3</v>
      </c>
      <c r="D64" s="2" t="s">
        <v>1</v>
      </c>
      <c r="E64" s="2">
        <f t="shared" si="24"/>
        <v>45</v>
      </c>
      <c r="F64" s="2">
        <v>30</v>
      </c>
      <c r="G64" s="2">
        <v>5</v>
      </c>
      <c r="H64" s="2">
        <v>10</v>
      </c>
      <c r="I64" s="2">
        <v>0</v>
      </c>
      <c r="J64" s="3">
        <f t="shared" si="27"/>
        <v>2</v>
      </c>
      <c r="K64" s="3">
        <f t="shared" si="28"/>
        <v>1</v>
      </c>
    </row>
    <row r="65" spans="1:11" x14ac:dyDescent="0.25">
      <c r="A65" s="8">
        <v>52</v>
      </c>
      <c r="B65" s="23" t="s">
        <v>84</v>
      </c>
      <c r="C65" s="2">
        <v>2</v>
      </c>
      <c r="D65" s="2" t="s">
        <v>1</v>
      </c>
      <c r="E65" s="2">
        <f>(F65+G65+H65+I65)</f>
        <v>30</v>
      </c>
      <c r="F65" s="2">
        <v>15</v>
      </c>
      <c r="G65" s="2">
        <v>5</v>
      </c>
      <c r="H65" s="2">
        <v>10</v>
      </c>
      <c r="I65" s="2">
        <v>0</v>
      </c>
      <c r="J65" s="3">
        <f t="shared" si="27"/>
        <v>1</v>
      </c>
      <c r="K65" s="3">
        <f t="shared" si="28"/>
        <v>1</v>
      </c>
    </row>
    <row r="66" spans="1:11" ht="33" x14ac:dyDescent="0.25">
      <c r="A66" s="8">
        <v>53</v>
      </c>
      <c r="B66" s="23" t="s">
        <v>85</v>
      </c>
      <c r="C66" s="2">
        <v>2</v>
      </c>
      <c r="D66" s="2" t="s">
        <v>1</v>
      </c>
      <c r="E66" s="2">
        <f>(F66+G66+H66+I66)</f>
        <v>30</v>
      </c>
      <c r="F66" s="2">
        <v>15</v>
      </c>
      <c r="G66" s="2">
        <v>5</v>
      </c>
      <c r="H66" s="2">
        <v>10</v>
      </c>
      <c r="I66" s="2">
        <v>0</v>
      </c>
      <c r="J66" s="3">
        <f t="shared" si="27"/>
        <v>1</v>
      </c>
      <c r="K66" s="3">
        <f t="shared" si="28"/>
        <v>1</v>
      </c>
    </row>
    <row r="67" spans="1:11" x14ac:dyDescent="0.25">
      <c r="A67" s="8">
        <v>54</v>
      </c>
      <c r="B67" s="5" t="s">
        <v>53</v>
      </c>
      <c r="C67" s="2">
        <v>2</v>
      </c>
      <c r="D67" s="2" t="s">
        <v>1</v>
      </c>
      <c r="E67" s="2">
        <f>(F67+G67+H67+I67)</f>
        <v>30</v>
      </c>
      <c r="F67" s="2">
        <v>15</v>
      </c>
      <c r="G67" s="2">
        <v>0</v>
      </c>
      <c r="H67" s="2">
        <v>5</v>
      </c>
      <c r="I67" s="2">
        <v>10</v>
      </c>
      <c r="J67" s="3">
        <f t="shared" si="27"/>
        <v>1</v>
      </c>
      <c r="K67" s="3">
        <f t="shared" si="28"/>
        <v>1</v>
      </c>
    </row>
    <row r="68" spans="1:11" ht="33" x14ac:dyDescent="0.25">
      <c r="A68" s="8">
        <v>55</v>
      </c>
      <c r="B68" s="5" t="s">
        <v>54</v>
      </c>
      <c r="C68" s="2">
        <v>2</v>
      </c>
      <c r="D68" s="2" t="s">
        <v>1</v>
      </c>
      <c r="E68" s="2">
        <f>(F68+G68+H68+I68)</f>
        <v>35</v>
      </c>
      <c r="F68" s="2">
        <v>0</v>
      </c>
      <c r="G68" s="2">
        <v>0</v>
      </c>
      <c r="H68" s="2">
        <v>35</v>
      </c>
      <c r="I68" s="2">
        <v>0</v>
      </c>
      <c r="J68" s="3">
        <f t="shared" si="27"/>
        <v>0</v>
      </c>
      <c r="K68" s="3">
        <f>ROUNDUP(SUM(G68:I68),1)/15</f>
        <v>2.3333333333333335</v>
      </c>
    </row>
    <row r="69" spans="1:11" x14ac:dyDescent="0.25">
      <c r="A69" s="8">
        <v>56</v>
      </c>
      <c r="B69" s="5" t="s">
        <v>55</v>
      </c>
      <c r="C69" s="2">
        <v>6</v>
      </c>
      <c r="D69" s="2" t="s">
        <v>2</v>
      </c>
      <c r="E69" s="2">
        <f>(F69+G69+H69+I69)</f>
        <v>0</v>
      </c>
      <c r="F69" s="2">
        <v>0</v>
      </c>
      <c r="G69" s="2">
        <v>0</v>
      </c>
      <c r="H69" s="2">
        <v>0</v>
      </c>
      <c r="I69" s="2">
        <v>0</v>
      </c>
      <c r="J69" s="3">
        <f t="shared" si="27"/>
        <v>0</v>
      </c>
      <c r="K69" s="3">
        <f>ROUNDUP(SUM(G69:I69),1)/15</f>
        <v>0</v>
      </c>
    </row>
    <row r="70" spans="1:11" x14ac:dyDescent="0.25">
      <c r="A70" s="1"/>
      <c r="B70" s="28" t="s">
        <v>4</v>
      </c>
      <c r="C70" s="31">
        <f>SUM(C60:C69)</f>
        <v>30</v>
      </c>
      <c r="D70" s="31">
        <f>COUNTIF(D60:D69,"e")</f>
        <v>3</v>
      </c>
      <c r="E70" s="31">
        <f>SUM(E60:E69)</f>
        <v>365</v>
      </c>
      <c r="F70" s="31">
        <f t="shared" ref="F70:K70" si="29">SUM(F60:F69)</f>
        <v>150</v>
      </c>
      <c r="G70" s="31">
        <f t="shared" si="29"/>
        <v>40</v>
      </c>
      <c r="H70" s="31">
        <f t="shared" si="29"/>
        <v>155</v>
      </c>
      <c r="I70" s="31">
        <f t="shared" si="29"/>
        <v>20</v>
      </c>
      <c r="J70" s="31">
        <f t="shared" si="29"/>
        <v>10</v>
      </c>
      <c r="K70" s="31">
        <f t="shared" si="29"/>
        <v>14.333333333333334</v>
      </c>
    </row>
    <row r="71" spans="1:11" x14ac:dyDescent="0.25">
      <c r="A71" s="27" t="s">
        <v>6</v>
      </c>
      <c r="B71" s="25" t="s">
        <v>13</v>
      </c>
      <c r="C71" s="26" t="s">
        <v>5</v>
      </c>
      <c r="D71" s="26" t="s">
        <v>5</v>
      </c>
      <c r="E71" s="26" t="s">
        <v>5</v>
      </c>
      <c r="F71" s="26" t="s">
        <v>5</v>
      </c>
      <c r="G71" s="26" t="s">
        <v>5</v>
      </c>
      <c r="H71" s="26" t="s">
        <v>5</v>
      </c>
      <c r="I71" s="26"/>
      <c r="J71" s="26" t="s">
        <v>5</v>
      </c>
      <c r="K71" s="26" t="s">
        <v>5</v>
      </c>
    </row>
    <row r="72" spans="1:11" ht="33" x14ac:dyDescent="0.25">
      <c r="A72" s="8">
        <v>57</v>
      </c>
      <c r="B72" s="23" t="s">
        <v>86</v>
      </c>
      <c r="C72" s="2">
        <v>4</v>
      </c>
      <c r="D72" s="2" t="s">
        <v>1</v>
      </c>
      <c r="E72" s="2">
        <f>(F72+G72+H72+I72)</f>
        <v>45</v>
      </c>
      <c r="F72" s="2">
        <v>15</v>
      </c>
      <c r="G72" s="2">
        <v>0</v>
      </c>
      <c r="H72" s="2">
        <v>30</v>
      </c>
      <c r="I72" s="2">
        <v>0</v>
      </c>
      <c r="J72" s="3">
        <f>F72/15</f>
        <v>1</v>
      </c>
      <c r="K72" s="3">
        <f>(G72+H72+I72)/15</f>
        <v>2</v>
      </c>
    </row>
    <row r="73" spans="1:11" ht="49.5" x14ac:dyDescent="0.25">
      <c r="A73" s="8">
        <v>58</v>
      </c>
      <c r="B73" s="23" t="s">
        <v>87</v>
      </c>
      <c r="C73" s="2">
        <v>4</v>
      </c>
      <c r="D73" s="2" t="s">
        <v>1</v>
      </c>
      <c r="E73" s="2">
        <f t="shared" ref="E73:E79" si="30">(F73+G73+H73+I73)</f>
        <v>45</v>
      </c>
      <c r="F73" s="2">
        <v>15</v>
      </c>
      <c r="G73" s="2">
        <v>10</v>
      </c>
      <c r="H73" s="2">
        <v>20</v>
      </c>
      <c r="I73" s="2">
        <v>0</v>
      </c>
      <c r="J73" s="3">
        <f t="shared" ref="J73:J74" si="31">F73/15</f>
        <v>1</v>
      </c>
      <c r="K73" s="3">
        <f t="shared" ref="K73:K74" si="32">(G73+H73+I73)/15</f>
        <v>2</v>
      </c>
    </row>
    <row r="74" spans="1:11" x14ac:dyDescent="0.25">
      <c r="A74" s="8">
        <v>59</v>
      </c>
      <c r="B74" s="5" t="s">
        <v>15</v>
      </c>
      <c r="C74" s="2">
        <v>4</v>
      </c>
      <c r="D74" s="2" t="s">
        <v>1</v>
      </c>
      <c r="E74" s="2">
        <f t="shared" si="30"/>
        <v>45</v>
      </c>
      <c r="F74" s="2">
        <v>15</v>
      </c>
      <c r="G74" s="2">
        <v>0</v>
      </c>
      <c r="H74" s="2">
        <v>30</v>
      </c>
      <c r="I74" s="2">
        <v>0</v>
      </c>
      <c r="J74" s="3">
        <f t="shared" si="31"/>
        <v>1</v>
      </c>
      <c r="K74" s="3">
        <f t="shared" si="32"/>
        <v>2</v>
      </c>
    </row>
    <row r="75" spans="1:11" x14ac:dyDescent="0.25">
      <c r="A75" s="8">
        <v>60</v>
      </c>
      <c r="B75" s="5" t="s">
        <v>56</v>
      </c>
      <c r="C75" s="2">
        <v>5</v>
      </c>
      <c r="D75" s="2" t="s">
        <v>2</v>
      </c>
      <c r="E75" s="2">
        <f t="shared" si="30"/>
        <v>60</v>
      </c>
      <c r="F75" s="2">
        <v>30</v>
      </c>
      <c r="G75" s="2">
        <v>0</v>
      </c>
      <c r="H75" s="2">
        <v>30</v>
      </c>
      <c r="I75" s="2">
        <v>0</v>
      </c>
      <c r="J75" s="3">
        <f>F75/15</f>
        <v>2</v>
      </c>
      <c r="K75" s="3">
        <f>(G75+H75+I75)/15</f>
        <v>2</v>
      </c>
    </row>
    <row r="76" spans="1:11" ht="33" x14ac:dyDescent="0.25">
      <c r="A76" s="8">
        <v>61</v>
      </c>
      <c r="B76" s="5" t="s">
        <v>57</v>
      </c>
      <c r="C76" s="2">
        <v>3</v>
      </c>
      <c r="D76" s="2" t="s">
        <v>1</v>
      </c>
      <c r="E76" s="2">
        <f t="shared" si="30"/>
        <v>45</v>
      </c>
      <c r="F76" s="2">
        <v>15</v>
      </c>
      <c r="G76" s="2">
        <v>10</v>
      </c>
      <c r="H76" s="2">
        <v>0</v>
      </c>
      <c r="I76" s="2">
        <v>20</v>
      </c>
      <c r="J76" s="3">
        <f>F76/15</f>
        <v>1</v>
      </c>
      <c r="K76" s="3">
        <f>(G76+H76+I76)/15</f>
        <v>2</v>
      </c>
    </row>
    <row r="77" spans="1:11" ht="49.5" x14ac:dyDescent="0.25">
      <c r="A77" s="8">
        <v>62</v>
      </c>
      <c r="B77" s="23" t="s">
        <v>88</v>
      </c>
      <c r="C77" s="2">
        <v>2</v>
      </c>
      <c r="D77" s="2" t="s">
        <v>1</v>
      </c>
      <c r="E77" s="2">
        <f>(F77+G77+H77+I77)</f>
        <v>30</v>
      </c>
      <c r="F77" s="2">
        <v>15</v>
      </c>
      <c r="G77" s="2">
        <v>15</v>
      </c>
      <c r="H77" s="2">
        <v>0</v>
      </c>
      <c r="I77" s="2">
        <v>0</v>
      </c>
      <c r="J77" s="3">
        <f>F77/15</f>
        <v>1</v>
      </c>
      <c r="K77" s="3">
        <f>(G77+H77+I77)/15</f>
        <v>1</v>
      </c>
    </row>
    <row r="78" spans="1:11" x14ac:dyDescent="0.25">
      <c r="A78" s="8">
        <v>63</v>
      </c>
      <c r="B78" s="5" t="s">
        <v>58</v>
      </c>
      <c r="C78" s="2">
        <v>2</v>
      </c>
      <c r="D78" s="2" t="s">
        <v>1</v>
      </c>
      <c r="E78" s="2">
        <f t="shared" si="30"/>
        <v>30</v>
      </c>
      <c r="F78" s="2">
        <v>0</v>
      </c>
      <c r="G78" s="2">
        <v>0</v>
      </c>
      <c r="H78" s="2">
        <v>30</v>
      </c>
      <c r="I78" s="2">
        <v>0</v>
      </c>
      <c r="J78" s="3">
        <f t="shared" ref="J78" si="33">F78/15</f>
        <v>0</v>
      </c>
      <c r="K78" s="3">
        <f t="shared" ref="K78" si="34">(G78+H78+I78)/15</f>
        <v>2</v>
      </c>
    </row>
    <row r="79" spans="1:11" x14ac:dyDescent="0.25">
      <c r="A79" s="8">
        <v>64</v>
      </c>
      <c r="B79" s="5" t="s">
        <v>59</v>
      </c>
      <c r="C79" s="2">
        <v>6</v>
      </c>
      <c r="D79" s="2" t="s">
        <v>2</v>
      </c>
      <c r="E79" s="2">
        <f t="shared" si="30"/>
        <v>0</v>
      </c>
      <c r="F79" s="2">
        <v>0</v>
      </c>
      <c r="G79" s="2">
        <v>0</v>
      </c>
      <c r="H79" s="2">
        <v>0</v>
      </c>
      <c r="I79" s="2">
        <v>0</v>
      </c>
      <c r="J79" s="3">
        <f>F79/15</f>
        <v>0</v>
      </c>
      <c r="K79" s="3">
        <f>(G79+H79+I79)/15</f>
        <v>0</v>
      </c>
    </row>
    <row r="80" spans="1:11" x14ac:dyDescent="0.25">
      <c r="A80" s="32"/>
      <c r="B80" s="28" t="s">
        <v>4</v>
      </c>
      <c r="C80" s="31">
        <f>SUM(C72:C79)</f>
        <v>30</v>
      </c>
      <c r="D80" s="31">
        <f>COUNTIF(D72:D79,"e")</f>
        <v>2</v>
      </c>
      <c r="E80" s="31">
        <f t="shared" ref="E80:K80" si="35">SUM(E72:E79)</f>
        <v>300</v>
      </c>
      <c r="F80" s="31">
        <f t="shared" si="35"/>
        <v>105</v>
      </c>
      <c r="G80" s="31">
        <f t="shared" si="35"/>
        <v>35</v>
      </c>
      <c r="H80" s="31">
        <f t="shared" si="35"/>
        <v>140</v>
      </c>
      <c r="I80" s="31">
        <f t="shared" si="35"/>
        <v>20</v>
      </c>
      <c r="J80" s="31">
        <f t="shared" si="35"/>
        <v>7</v>
      </c>
      <c r="K80" s="31">
        <f t="shared" si="35"/>
        <v>13</v>
      </c>
    </row>
    <row r="81" spans="1:11" x14ac:dyDescent="0.25">
      <c r="A81" s="33"/>
      <c r="B81" s="34"/>
      <c r="C81" s="35">
        <f t="shared" ref="C81:K81" si="36">C15+C25+C35+C46+C58+C70+C80</f>
        <v>210</v>
      </c>
      <c r="D81" s="35">
        <f t="shared" si="36"/>
        <v>16</v>
      </c>
      <c r="E81" s="35">
        <f t="shared" si="36"/>
        <v>2400</v>
      </c>
      <c r="F81" s="35">
        <f t="shared" si="36"/>
        <v>950</v>
      </c>
      <c r="G81" s="35">
        <f t="shared" si="36"/>
        <v>500</v>
      </c>
      <c r="H81" s="35">
        <f t="shared" si="36"/>
        <v>865</v>
      </c>
      <c r="I81" s="35">
        <f t="shared" si="36"/>
        <v>85</v>
      </c>
      <c r="J81" s="35">
        <f t="shared" si="36"/>
        <v>63.4</v>
      </c>
      <c r="K81" s="35">
        <f t="shared" si="36"/>
        <v>96.733333333333334</v>
      </c>
    </row>
    <row r="82" spans="1:11" x14ac:dyDescent="0.25">
      <c r="A82" s="10"/>
      <c r="B82" s="4" t="s">
        <v>27</v>
      </c>
      <c r="C82" s="17"/>
      <c r="D82" s="17"/>
      <c r="E82" s="18"/>
      <c r="F82" s="19">
        <f>F81/E81</f>
        <v>0.39583333333333331</v>
      </c>
      <c r="G82" s="19">
        <f>G81/E81</f>
        <v>0.20833333333333334</v>
      </c>
      <c r="H82" s="19">
        <f>H81/E81</f>
        <v>0.36041666666666666</v>
      </c>
      <c r="I82" s="19">
        <f>I81/E81</f>
        <v>3.5416666666666666E-2</v>
      </c>
      <c r="J82" s="17"/>
      <c r="K82" s="17"/>
    </row>
  </sheetData>
  <mergeCells count="2">
    <mergeCell ref="B1:K1"/>
    <mergeCell ref="B2:K2"/>
  </mergeCells>
  <pageMargins left="0.7" right="0.7" top="0.75" bottom="0.75" header="0.3" footer="0.3"/>
  <pageSetup paperSize="9" scale="37" orientation="portrait" r:id="rId1"/>
  <ignoredErrors>
    <ignoredError sqref="K5 K6:K14 K17:K24 K27:K34 K37 K38:K45 K48 K49:K57 K60:K63 K64:K66 K68:K6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PLAN_AWM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Danuta Sawa</cp:lastModifiedBy>
  <cp:lastPrinted>2025-01-28T11:02:33Z</cp:lastPrinted>
  <dcterms:created xsi:type="dcterms:W3CDTF">2022-03-06T18:22:38Z</dcterms:created>
  <dcterms:modified xsi:type="dcterms:W3CDTF">2025-01-28T11:02:50Z</dcterms:modified>
</cp:coreProperties>
</file>