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E3DD3EF-22B8-4E63-970E-96C96D188677}" xr6:coauthVersionLast="47" xr6:coauthVersionMax="47" xr10:uidLastSave="{00000000-0000-0000-0000-000000000000}"/>
  <bookViews>
    <workbookView xWindow="-120" yWindow="-120" windowWidth="29040" windowHeight="15720" firstSheet="2" activeTab="4" xr2:uid="{00000000-000D-0000-FFFF-FFFF00000000}"/>
  </bookViews>
  <sheets>
    <sheet name="ISt Stacjonarne" sheetId="1" state="hidden" r:id="rId1"/>
    <sheet name="II St Stacjonarne" sheetId="3" state="hidden" r:id="rId2"/>
    <sheet name="1 st. Stacj. " sheetId="4" r:id="rId3"/>
    <sheet name="1 st. Niestacj." sheetId="7" r:id="rId4"/>
    <sheet name="1 st. prz. do wyb." sheetId="6" r:id="rId5"/>
  </sheets>
  <definedNames>
    <definedName name="_xlnm._FilterDatabase" localSheetId="2" hidden="1">'1 st. Stacj. '!$A$2:$I$82</definedName>
    <definedName name="_xlnm._FilterDatabase" localSheetId="1" hidden="1">'II St Stacjonarne'!$A$1:$S$52</definedName>
    <definedName name="_xlnm._FilterDatabase" localSheetId="0" hidden="1">'ISt Stacjonarne'!#REF!</definedName>
    <definedName name="_xlnm.Print_Area" localSheetId="2">'1 st. Stacj. '!$B$1:$I$82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4" l="1"/>
  <c r="E7" i="4"/>
  <c r="E6" i="4"/>
  <c r="D19" i="7"/>
  <c r="D4" i="7" l="1"/>
  <c r="D5" i="7"/>
  <c r="D7" i="7"/>
  <c r="D8" i="7"/>
  <c r="D9" i="7"/>
  <c r="D10" i="7"/>
  <c r="D11" i="7"/>
  <c r="D12" i="7"/>
  <c r="D13" i="7"/>
  <c r="B14" i="7"/>
  <c r="E14" i="7"/>
  <c r="F14" i="7"/>
  <c r="G14" i="7"/>
  <c r="H14" i="7"/>
  <c r="I14" i="7"/>
  <c r="J14" i="7"/>
  <c r="D16" i="7"/>
  <c r="D17" i="7"/>
  <c r="D18" i="7"/>
  <c r="D21" i="7"/>
  <c r="D22" i="7"/>
  <c r="D23" i="7"/>
  <c r="D24" i="7"/>
  <c r="B25" i="7"/>
  <c r="E25" i="7"/>
  <c r="F25" i="7"/>
  <c r="G25" i="7"/>
  <c r="H25" i="7"/>
  <c r="I25" i="7"/>
  <c r="J25" i="7"/>
  <c r="D27" i="7"/>
  <c r="D28" i="7"/>
  <c r="D29" i="7"/>
  <c r="D30" i="7"/>
  <c r="D31" i="7"/>
  <c r="D32" i="7"/>
  <c r="B33" i="7"/>
  <c r="E33" i="7"/>
  <c r="F33" i="7"/>
  <c r="G33" i="7"/>
  <c r="H33" i="7"/>
  <c r="I33" i="7"/>
  <c r="J33" i="7"/>
  <c r="D35" i="7"/>
  <c r="D36" i="7"/>
  <c r="D37" i="7"/>
  <c r="D38" i="7"/>
  <c r="D39" i="7"/>
  <c r="D40" i="7"/>
  <c r="D41" i="7"/>
  <c r="B42" i="7"/>
  <c r="E42" i="7"/>
  <c r="F42" i="7"/>
  <c r="G42" i="7"/>
  <c r="H42" i="7"/>
  <c r="I42" i="7"/>
  <c r="J42" i="7"/>
  <c r="D44" i="7"/>
  <c r="D45" i="7"/>
  <c r="D46" i="7"/>
  <c r="D47" i="7"/>
  <c r="D48" i="7"/>
  <c r="D49" i="7"/>
  <c r="D50" i="7"/>
  <c r="D51" i="7"/>
  <c r="B52" i="7"/>
  <c r="E52" i="7"/>
  <c r="F52" i="7"/>
  <c r="G52" i="7"/>
  <c r="H52" i="7"/>
  <c r="I52" i="7"/>
  <c r="J52" i="7"/>
  <c r="D54" i="7"/>
  <c r="D55" i="7"/>
  <c r="D56" i="7"/>
  <c r="D57" i="7"/>
  <c r="D58" i="7"/>
  <c r="D59" i="7"/>
  <c r="D60" i="7"/>
  <c r="D61" i="7"/>
  <c r="D62" i="7"/>
  <c r="B63" i="7"/>
  <c r="E63" i="7"/>
  <c r="F63" i="7"/>
  <c r="G63" i="7"/>
  <c r="H63" i="7"/>
  <c r="I63" i="7"/>
  <c r="J63" i="7"/>
  <c r="D65" i="7"/>
  <c r="D66" i="7"/>
  <c r="D67" i="7"/>
  <c r="D68" i="7"/>
  <c r="D69" i="7"/>
  <c r="D70" i="7"/>
  <c r="D71" i="7"/>
  <c r="B73" i="7"/>
  <c r="E73" i="7"/>
  <c r="F73" i="7"/>
  <c r="G73" i="7"/>
  <c r="H73" i="7"/>
  <c r="H82" i="7" s="1"/>
  <c r="I73" i="7"/>
  <c r="J73" i="7"/>
  <c r="D75" i="7"/>
  <c r="D76" i="7"/>
  <c r="D77" i="7"/>
  <c r="D78" i="7"/>
  <c r="D79" i="7"/>
  <c r="D80" i="7"/>
  <c r="D81" i="7"/>
  <c r="B82" i="7"/>
  <c r="E82" i="7"/>
  <c r="F82" i="7"/>
  <c r="G82" i="7"/>
  <c r="I82" i="7"/>
  <c r="J82" i="7"/>
  <c r="K83" i="7"/>
  <c r="D42" i="7" l="1"/>
  <c r="D63" i="7"/>
  <c r="D33" i="7"/>
  <c r="E83" i="7"/>
  <c r="D52" i="7"/>
  <c r="D73" i="7"/>
  <c r="D82" i="7"/>
  <c r="D25" i="7"/>
  <c r="I83" i="7"/>
  <c r="F83" i="7"/>
  <c r="B83" i="7"/>
  <c r="D14" i="7"/>
  <c r="G83" i="7"/>
  <c r="H83" i="7"/>
  <c r="D83" i="7" l="1"/>
  <c r="C81" i="4"/>
  <c r="F81" i="4"/>
  <c r="G81" i="4"/>
  <c r="H81" i="4"/>
  <c r="I81" i="4"/>
  <c r="C59" i="4"/>
  <c r="F59" i="4"/>
  <c r="G59" i="4"/>
  <c r="H59" i="4"/>
  <c r="I59" i="4"/>
  <c r="C48" i="4"/>
  <c r="F48" i="4"/>
  <c r="G48" i="4"/>
  <c r="H48" i="4"/>
  <c r="I48" i="4"/>
  <c r="C38" i="4"/>
  <c r="F38" i="4"/>
  <c r="G38" i="4"/>
  <c r="H38" i="4"/>
  <c r="I38" i="4"/>
  <c r="C28" i="4"/>
  <c r="F28" i="4"/>
  <c r="G28" i="4"/>
  <c r="H28" i="4"/>
  <c r="I28" i="4"/>
  <c r="E4" i="4"/>
  <c r="E15" i="4"/>
  <c r="E10" i="4" l="1"/>
  <c r="C70" i="4"/>
  <c r="C16" i="4"/>
  <c r="I70" i="4"/>
  <c r="H70" i="4"/>
  <c r="G70" i="4"/>
  <c r="F70" i="4"/>
  <c r="H16" i="4"/>
  <c r="G16" i="4"/>
  <c r="F16" i="4"/>
  <c r="E80" i="4"/>
  <c r="E5" i="4"/>
  <c r="E23" i="4"/>
  <c r="E9" i="4"/>
  <c r="E11" i="4"/>
  <c r="E12" i="4"/>
  <c r="E13" i="4"/>
  <c r="I16" i="4"/>
  <c r="E18" i="4"/>
  <c r="E19" i="4"/>
  <c r="E25" i="4"/>
  <c r="E26" i="4"/>
  <c r="E14" i="4"/>
  <c r="E31" i="4"/>
  <c r="E32" i="4"/>
  <c r="E34" i="4"/>
  <c r="E35" i="4"/>
  <c r="E27" i="4"/>
  <c r="E37" i="4"/>
  <c r="E40" i="4"/>
  <c r="E43" i="4"/>
  <c r="E41" i="4"/>
  <c r="E42" i="4"/>
  <c r="E45" i="4"/>
  <c r="E20" i="4"/>
  <c r="E47" i="4"/>
  <c r="E50" i="4"/>
  <c r="E51" i="4"/>
  <c r="E52" i="4"/>
  <c r="E53" i="4"/>
  <c r="E54" i="4"/>
  <c r="E56" i="4"/>
  <c r="E57" i="4"/>
  <c r="E58" i="4"/>
  <c r="E61" i="4"/>
  <c r="E62" i="4"/>
  <c r="E66" i="4"/>
  <c r="E63" i="4"/>
  <c r="E64" i="4"/>
  <c r="E65" i="4"/>
  <c r="E67" i="4"/>
  <c r="E68" i="4"/>
  <c r="E69" i="4"/>
  <c r="E72" i="4"/>
  <c r="E78" i="4"/>
  <c r="E73" i="4"/>
  <c r="E77" i="4"/>
  <c r="E74" i="4"/>
  <c r="E75" i="4"/>
  <c r="E79" i="4"/>
  <c r="E50" i="3"/>
  <c r="S47" i="3"/>
  <c r="F47" i="3"/>
  <c r="F32" i="3"/>
  <c r="F17" i="3"/>
  <c r="G47" i="3"/>
  <c r="H47" i="3"/>
  <c r="I47" i="3"/>
  <c r="E47" i="3"/>
  <c r="D47" i="3"/>
  <c r="D32" i="3"/>
  <c r="D17" i="3"/>
  <c r="C47" i="3"/>
  <c r="C32" i="3"/>
  <c r="C17" i="3"/>
  <c r="S32" i="3"/>
  <c r="G32" i="3"/>
  <c r="G17" i="3"/>
  <c r="E32" i="3"/>
  <c r="E17" i="3"/>
  <c r="H32" i="3"/>
  <c r="I32" i="3"/>
  <c r="I17" i="3"/>
  <c r="H17" i="3"/>
  <c r="S17" i="3"/>
  <c r="E96" i="1"/>
  <c r="D42" i="1"/>
  <c r="D79" i="1"/>
  <c r="D93" i="1"/>
  <c r="D61" i="1"/>
  <c r="D13" i="1"/>
  <c r="D23" i="1" s="1"/>
  <c r="D33" i="1" s="1"/>
  <c r="S93" i="1"/>
  <c r="S79" i="1"/>
  <c r="S61" i="1"/>
  <c r="S42" i="1"/>
  <c r="S33" i="1"/>
  <c r="S23" i="1"/>
  <c r="S13" i="1"/>
  <c r="E93" i="1"/>
  <c r="F93" i="1"/>
  <c r="G93" i="1"/>
  <c r="G79" i="1"/>
  <c r="G61" i="1"/>
  <c r="G42" i="1"/>
  <c r="G33" i="1"/>
  <c r="G23" i="1"/>
  <c r="G13" i="1"/>
  <c r="E79" i="1"/>
  <c r="E61" i="1"/>
  <c r="E42" i="1"/>
  <c r="E33" i="1"/>
  <c r="E23" i="1"/>
  <c r="E13" i="1"/>
  <c r="H93" i="1"/>
  <c r="I93" i="1"/>
  <c r="I79" i="1"/>
  <c r="I61" i="1"/>
  <c r="I42" i="1"/>
  <c r="I33" i="1"/>
  <c r="I23" i="1"/>
  <c r="I13" i="1"/>
  <c r="F79" i="1"/>
  <c r="H79" i="1"/>
  <c r="H61" i="1"/>
  <c r="H42" i="1"/>
  <c r="H33" i="1"/>
  <c r="H23" i="1"/>
  <c r="H13" i="1"/>
  <c r="F61" i="1"/>
  <c r="F42" i="1"/>
  <c r="F33" i="1"/>
  <c r="F23" i="1"/>
  <c r="F13" i="1"/>
  <c r="L33" i="1"/>
  <c r="C61" i="1"/>
  <c r="C79" i="1"/>
  <c r="C93" i="1"/>
  <c r="C42" i="1"/>
  <c r="C33" i="1"/>
  <c r="C23" i="1"/>
  <c r="C13" i="1"/>
  <c r="P40" i="1"/>
  <c r="O40" i="1"/>
  <c r="N40" i="1"/>
  <c r="M40" i="1"/>
  <c r="K40" i="1"/>
  <c r="P39" i="1"/>
  <c r="O39" i="1"/>
  <c r="N39" i="1"/>
  <c r="M39" i="1"/>
  <c r="K39" i="1"/>
  <c r="P36" i="1"/>
  <c r="N36" i="1"/>
  <c r="M36" i="1"/>
  <c r="K36" i="1"/>
  <c r="P35" i="1"/>
  <c r="N35" i="1"/>
  <c r="M35" i="1"/>
  <c r="K35" i="1"/>
  <c r="P34" i="1"/>
  <c r="N34" i="1"/>
  <c r="M34" i="1"/>
  <c r="K34" i="1"/>
  <c r="P32" i="1"/>
  <c r="O32" i="1"/>
  <c r="N32" i="1"/>
  <c r="M32" i="1"/>
  <c r="K32" i="1"/>
  <c r="P29" i="1"/>
  <c r="O29" i="1"/>
  <c r="N29" i="1"/>
  <c r="M29" i="1"/>
  <c r="K29" i="1"/>
  <c r="P28" i="1"/>
  <c r="N28" i="1"/>
  <c r="M28" i="1"/>
  <c r="K28" i="1"/>
  <c r="P27" i="1"/>
  <c r="N27" i="1"/>
  <c r="M27" i="1"/>
  <c r="K27" i="1"/>
  <c r="P26" i="1"/>
  <c r="N26" i="1"/>
  <c r="M26" i="1"/>
  <c r="K26" i="1"/>
  <c r="P25" i="1"/>
  <c r="N25" i="1"/>
  <c r="M25" i="1"/>
  <c r="M24" i="1"/>
  <c r="K25" i="1"/>
  <c r="P24" i="1"/>
  <c r="N24" i="1"/>
  <c r="K24" i="1"/>
  <c r="P20" i="1"/>
  <c r="O20" i="1"/>
  <c r="N20" i="1"/>
  <c r="M20" i="1"/>
  <c r="K20" i="1"/>
  <c r="P19" i="1"/>
  <c r="O19" i="1"/>
  <c r="N19" i="1"/>
  <c r="M19" i="1"/>
  <c r="K19" i="1"/>
  <c r="P18" i="1"/>
  <c r="O18" i="1"/>
  <c r="N18" i="1"/>
  <c r="M18" i="1"/>
  <c r="K18" i="1"/>
  <c r="P17" i="1"/>
  <c r="O17" i="1"/>
  <c r="N17" i="1"/>
  <c r="M17" i="1"/>
  <c r="K17" i="1"/>
  <c r="P16" i="1"/>
  <c r="N16" i="1"/>
  <c r="M16" i="1"/>
  <c r="K16" i="1"/>
  <c r="P15" i="1"/>
  <c r="N15" i="1"/>
  <c r="M15" i="1"/>
  <c r="K15" i="1"/>
  <c r="P14" i="1"/>
  <c r="N14" i="1"/>
  <c r="M14" i="1"/>
  <c r="K14" i="1"/>
  <c r="D49" i="3" l="1"/>
  <c r="H49" i="3"/>
  <c r="K33" i="1"/>
  <c r="F49" i="3"/>
  <c r="E81" i="4"/>
  <c r="E28" i="4"/>
  <c r="E48" i="4"/>
  <c r="E59" i="4"/>
  <c r="E38" i="4"/>
  <c r="E16" i="4"/>
  <c r="I82" i="4"/>
  <c r="F82" i="4"/>
  <c r="G95" i="1"/>
  <c r="H82" i="4"/>
  <c r="C82" i="4"/>
  <c r="O33" i="1"/>
  <c r="P33" i="1"/>
  <c r="I95" i="1"/>
  <c r="S95" i="1"/>
  <c r="H95" i="1"/>
  <c r="S49" i="3"/>
  <c r="N33" i="1"/>
  <c r="M33" i="1"/>
  <c r="I49" i="3"/>
  <c r="E49" i="3"/>
  <c r="E51" i="3" s="1"/>
  <c r="F95" i="1"/>
  <c r="C49" i="3"/>
  <c r="G49" i="3"/>
  <c r="C95" i="1"/>
  <c r="E95" i="1"/>
  <c r="E70" i="4"/>
  <c r="G82" i="4"/>
  <c r="D95" i="1"/>
  <c r="G98" i="1" l="1"/>
  <c r="E97" i="1"/>
  <c r="E82" i="4"/>
  <c r="G52" i="3"/>
</calcChain>
</file>

<file path=xl/sharedStrings.xml><?xml version="1.0" encoding="utf-8"?>
<sst xmlns="http://schemas.openxmlformats.org/spreadsheetml/2006/main" count="1040" uniqueCount="333">
  <si>
    <t>NRM</t>
  </si>
  <si>
    <t>NazwaPL</t>
  </si>
  <si>
    <t>ECTS</t>
  </si>
  <si>
    <t>Forma</t>
  </si>
  <si>
    <t>Godz. Ogółem</t>
  </si>
  <si>
    <t>Wykłady</t>
  </si>
  <si>
    <t>Ćwicz_audyt</t>
  </si>
  <si>
    <t>Ćwicz_lab</t>
  </si>
  <si>
    <t>Ćw.Ter.</t>
  </si>
  <si>
    <t>Rok</t>
  </si>
  <si>
    <t>semestr</t>
  </si>
  <si>
    <t>Język</t>
  </si>
  <si>
    <t>Rodzaj</t>
  </si>
  <si>
    <t>Kierunek</t>
  </si>
  <si>
    <t>Specjalność</t>
  </si>
  <si>
    <t>Biologia - Zoologia</t>
  </si>
  <si>
    <t>e</t>
  </si>
  <si>
    <t>obowiązkowy</t>
  </si>
  <si>
    <t>kierunkowy</t>
  </si>
  <si>
    <t>Chemia</t>
  </si>
  <si>
    <t>Fizyka</t>
  </si>
  <si>
    <t>Język obcy 1 - j. angielski</t>
  </si>
  <si>
    <t>z</t>
  </si>
  <si>
    <t>fakultatywny</t>
  </si>
  <si>
    <t>Meteorologia i klimatologia</t>
  </si>
  <si>
    <t>Propedeutyka ochrony środowiska 1</t>
  </si>
  <si>
    <t xml:space="preserve">Technologie informacyjne w ochr. środ.                                                                                </t>
  </si>
  <si>
    <t>Wychowanie fizyczne 1</t>
  </si>
  <si>
    <t xml:space="preserve">Inżynieria procesowa </t>
  </si>
  <si>
    <t xml:space="preserve">Matematyka </t>
  </si>
  <si>
    <t>Biologia - Botanika</t>
  </si>
  <si>
    <t>Ochrona przyrody</t>
  </si>
  <si>
    <t>Zrównoważony rozwój</t>
  </si>
  <si>
    <t>Ekologia ogólna</t>
  </si>
  <si>
    <t>Wychowanie fizyczne 2</t>
  </si>
  <si>
    <t>BHP i Ergonomia</t>
  </si>
  <si>
    <t>Mikrobiologia</t>
  </si>
  <si>
    <t>Biochemia i podstawy badań laboratoryjnych</t>
  </si>
  <si>
    <t>Higiena środowiska</t>
  </si>
  <si>
    <t>Leśnictwo i łowiectwo</t>
  </si>
  <si>
    <t>Grafika inżynierska</t>
  </si>
  <si>
    <t>Podstawy produkcji roślinnej</t>
  </si>
  <si>
    <t>Hydrologia</t>
  </si>
  <si>
    <t>Zarządzanie zasobami środowiska</t>
  </si>
  <si>
    <t>Monitoring środowiska</t>
  </si>
  <si>
    <t>Bioindykacja</t>
  </si>
  <si>
    <t>Degradacja i rekultywacja Techniki odnowy środowisk lądowych (a)</t>
  </si>
  <si>
    <t>Geologia, geomorfologia i gleboznawstwo</t>
  </si>
  <si>
    <t>Hydrobiologia</t>
  </si>
  <si>
    <t>Podstawy produkcji zwierzęcej</t>
  </si>
  <si>
    <t>Genetyka środowiskowa</t>
  </si>
  <si>
    <t>Biologia molekularna</t>
  </si>
  <si>
    <t>Ekonomika ochrony środowiska</t>
  </si>
  <si>
    <t>Ochrona zasobów genetycznych</t>
  </si>
  <si>
    <t>Żywienie a środowisko</t>
  </si>
  <si>
    <t>Przedmiot ogólnouczelniany</t>
  </si>
  <si>
    <t>Biogeografia</t>
  </si>
  <si>
    <t>Ekologia i architektura krajobrazu</t>
  </si>
  <si>
    <t>Geodezja i kartografia</t>
  </si>
  <si>
    <t>Ocena oddziaływania na środowisko</t>
  </si>
  <si>
    <t>Praktyka zawodowa - 6 tygodni</t>
  </si>
  <si>
    <t>Seminarium dyplomowe w tym 2 godz. przysposobienia bibliotecznego (a) 1</t>
  </si>
  <si>
    <t>Technologie bioenergetyczne</t>
  </si>
  <si>
    <t>Teledetekcja i GIS</t>
  </si>
  <si>
    <t>Ochrona własności intelektualnej</t>
  </si>
  <si>
    <t>Prawo w ochronie środowiska</t>
  </si>
  <si>
    <t>Seminarium dyplomowe 2</t>
  </si>
  <si>
    <t>Sozotechnika</t>
  </si>
  <si>
    <t>Praca dyplomowa i egzamin dyplomowy</t>
  </si>
  <si>
    <t>Ochrona różnorodności biologicznej i krajobrazowej (s)</t>
  </si>
  <si>
    <t>Ochrona i kształtowanie krajobrazu</t>
  </si>
  <si>
    <t>Techniki komputerowe w projektowaniu krajobrazu (s)</t>
  </si>
  <si>
    <t>Geografia krajobrazu (s)</t>
  </si>
  <si>
    <t>Ornitologia (s)</t>
  </si>
  <si>
    <t>Studia architektoniczno - krajobrazowe (s)</t>
  </si>
  <si>
    <t>Studia ekologiczno - krajobrazowe (s)</t>
  </si>
  <si>
    <t>Zoocenozy (s)</t>
  </si>
  <si>
    <t>Ochrona zasobów faunistycznych</t>
  </si>
  <si>
    <t>Ekologia populacji (s)</t>
  </si>
  <si>
    <t>Monitoring populacji (s)</t>
  </si>
  <si>
    <t>Restytucja zwierząt (s)</t>
  </si>
  <si>
    <t>Genetyka populacji (s)</t>
  </si>
  <si>
    <t>Ekologia behawioralna (s)</t>
  </si>
  <si>
    <t>Ekologizacja leśnictwa (s)</t>
  </si>
  <si>
    <t>Mechanizmy behawioralne (s)</t>
  </si>
  <si>
    <t>Zadrzewienia i zalesienia w agrocenozach (s)</t>
  </si>
  <si>
    <t>Proekologiczne systemy produkcji</t>
  </si>
  <si>
    <t>Programy rolno - środowiskowe i doradztwo ekologiczne(s)</t>
  </si>
  <si>
    <t>Zagrożenia środowiskowe</t>
  </si>
  <si>
    <t>Ewolucja środowiska przyrodniczego (s)</t>
  </si>
  <si>
    <t>Zarządzanie zasobami wód i torfowisk</t>
  </si>
  <si>
    <t>Ekosystemy wodne świata (s)</t>
  </si>
  <si>
    <t>Wychowanie fizyczne</t>
  </si>
  <si>
    <t>Ćwicz_teren</t>
  </si>
  <si>
    <t>Statystyka i modelowanie środowiska</t>
  </si>
  <si>
    <t>Planowanie przestrzenne</t>
  </si>
  <si>
    <t>Zoosanitarne problemy środowiska</t>
  </si>
  <si>
    <t>Inżynieria środowiskowa</t>
  </si>
  <si>
    <t>Środowisko a jakość żywności</t>
  </si>
  <si>
    <t>Gospodarka odpadami</t>
  </si>
  <si>
    <t>Systemy informacji przestrzennej w ochronie środowiska (s) OS_KS2_03</t>
  </si>
  <si>
    <t>Ekotoksykologia</t>
  </si>
  <si>
    <t>Rybactwo a ochrona wód</t>
  </si>
  <si>
    <t>Technologie ochrony środowiska</t>
  </si>
  <si>
    <t>Technologie produkcji zwierzęcej a środowisko</t>
  </si>
  <si>
    <t>Pszczołowate w funkcjonowaniu środowiska</t>
  </si>
  <si>
    <t>Chemizacja środków żywienia</t>
  </si>
  <si>
    <t>Seminarium dyplomowe 1</t>
  </si>
  <si>
    <t>Polityka ochrony środowiska</t>
  </si>
  <si>
    <t>Zbiorowiska trawiaste w ochr. środ.</t>
  </si>
  <si>
    <t xml:space="preserve">Seminarium dyplomowe 2 </t>
  </si>
  <si>
    <t>Ochrona krajobrazu</t>
  </si>
  <si>
    <t>Interakcje zwierzęta-środowisko (s)</t>
  </si>
  <si>
    <t>Gatunki inwazyjne (s)</t>
  </si>
  <si>
    <t xml:space="preserve">Modyfikacje siedlisk zwierząt  (s) </t>
  </si>
  <si>
    <t>Biologia i ekologia bezkręgowców chronionych (s)</t>
  </si>
  <si>
    <t xml:space="preserve">Restytucyjne hodowle zwierząt  (s) </t>
  </si>
  <si>
    <t>Proekologiczne systemy produkcji żywności</t>
  </si>
  <si>
    <t>Rodzime populacje zwierząt a środowisko (s) OS_PS2_02</t>
  </si>
  <si>
    <t>Zaqgrożenia środowiskowe</t>
  </si>
  <si>
    <t xml:space="preserve">Antropogeniczne zaniecz środ. (s) </t>
  </si>
  <si>
    <t xml:space="preserve">Ryzyko ekologiczne a  zwierzęta   (s)  </t>
  </si>
  <si>
    <t>Zarządzanie zasobami wód (s)</t>
  </si>
  <si>
    <t>Zarządzanie zasobami torfowisk</t>
  </si>
  <si>
    <t>Ekologia wód płynących (s)</t>
  </si>
  <si>
    <r>
      <rPr>
        <b/>
        <sz val="9"/>
        <color indexed="8"/>
        <rFont val="Arial"/>
        <family val="2"/>
        <charset val="238"/>
      </rPr>
      <t xml:space="preserve">Zrównoważona </t>
    </r>
    <r>
      <rPr>
        <sz val="9"/>
        <color indexed="8"/>
        <rFont val="Arial"/>
        <family val="2"/>
        <charset val="238"/>
      </rPr>
      <t>Gospodarka wodna (s)</t>
    </r>
  </si>
  <si>
    <t>Dr hab. Tomasz Mieczan</t>
  </si>
  <si>
    <t>Technobiocenozy i bioremediacje</t>
  </si>
  <si>
    <t>Akwakultury biodynamiczne</t>
  </si>
  <si>
    <t>Dr Jacek Rechulicz</t>
  </si>
  <si>
    <t>Metodologia badań przyrodniczych</t>
  </si>
  <si>
    <t>Dr hab. Monika Tarkowska-Kukuryk</t>
  </si>
  <si>
    <t>Środowiskowe skutki zmian klimatu</t>
  </si>
  <si>
    <t>Wykorzystanie zasobów naturalnych</t>
  </si>
  <si>
    <t>Diagnozowanie zagrożeń środowiska</t>
  </si>
  <si>
    <t>Ekologia wód płynących</t>
  </si>
  <si>
    <t>Ekologia i ochrona Bałtyku</t>
  </si>
  <si>
    <t>Ekosystemy wodne świata</t>
  </si>
  <si>
    <t>Rekreacyjne uzytkowanie wód</t>
  </si>
  <si>
    <t>Urządzanie przydomowych zbiorników wodnych</t>
  </si>
  <si>
    <t>Wody podziemne</t>
  </si>
  <si>
    <t>Infrastruktura komunikacyjna a zwierzeta i rośliny</t>
  </si>
  <si>
    <t>Ekologia zwierząt</t>
  </si>
  <si>
    <t>Ekologiczna produkcja żywności</t>
  </si>
  <si>
    <t>Przedmiot humanistyczny - BLOK A</t>
  </si>
  <si>
    <t>Przedmiot humanistyczny - BLOK B</t>
  </si>
  <si>
    <t>Przedmiot humanistyczny - BLOK C</t>
  </si>
  <si>
    <t>Język obcy 2</t>
  </si>
  <si>
    <t>Język obcy 3</t>
  </si>
  <si>
    <t>Język obcy 4</t>
  </si>
  <si>
    <t>Fakultet językowy</t>
  </si>
  <si>
    <r>
      <t xml:space="preserve">Funkcjonowanie </t>
    </r>
    <r>
      <rPr>
        <b/>
        <sz val="9"/>
        <color indexed="8"/>
        <rFont val="Arial"/>
        <family val="2"/>
        <charset val="238"/>
      </rPr>
      <t>I OCHRONA</t>
    </r>
    <r>
      <rPr>
        <sz val="9"/>
        <color indexed="8"/>
        <rFont val="Arial"/>
        <family val="2"/>
        <charset val="238"/>
      </rPr>
      <t xml:space="preserve"> systemów mokradłowych</t>
    </r>
  </si>
  <si>
    <t>Semestr I</t>
  </si>
  <si>
    <t>Semestr II</t>
  </si>
  <si>
    <t>Semestr III</t>
  </si>
  <si>
    <t>Semestr IV</t>
  </si>
  <si>
    <t>Semestr VI</t>
  </si>
  <si>
    <t>Semestr VII</t>
  </si>
  <si>
    <t>Semestr V</t>
  </si>
  <si>
    <t>Antropogeniczne zmiany środowiskowe</t>
  </si>
  <si>
    <t>fakultatywne</t>
  </si>
  <si>
    <t>Udział procentowy w całości godzin</t>
  </si>
  <si>
    <t>Ogółem w semestrze 1 - 7</t>
  </si>
  <si>
    <t>licz egzaminów</t>
  </si>
  <si>
    <t>Ogółem</t>
  </si>
  <si>
    <t>udział fakultatywnych (powinien 30%)</t>
  </si>
  <si>
    <t>Ogółem w semestrach 1-7</t>
  </si>
  <si>
    <t>Ogółem w semestrach 5-7</t>
  </si>
  <si>
    <t>Nazwa przdmiotu do wyboru</t>
  </si>
  <si>
    <t>Forma zal.</t>
  </si>
  <si>
    <t>Godziny ogółem</t>
  </si>
  <si>
    <t>Ćw.Aud.</t>
  </si>
  <si>
    <t>Ćw.Lab.</t>
  </si>
  <si>
    <t>Wykładów 
tygodniowo</t>
  </si>
  <si>
    <t>Ćwiczeń 
tygodniowo</t>
  </si>
  <si>
    <t xml:space="preserve">SEMESTR I -  Prezedmiot humanistyczny - BLOK A </t>
  </si>
  <si>
    <t>Etyka</t>
  </si>
  <si>
    <t>Socjologia</t>
  </si>
  <si>
    <t xml:space="preserve">SEMESTR I - Prezedmiot humanistyczny - BLOK B </t>
  </si>
  <si>
    <t>Ekonomia</t>
  </si>
  <si>
    <t>Filozofia</t>
  </si>
  <si>
    <t>SEMESTR I - Prezedmiot humanistyczny - BLOK C</t>
  </si>
  <si>
    <t>Współczesne społeczeństwa</t>
  </si>
  <si>
    <t>Estetyka kompozycji w kulturze europejskiej</t>
  </si>
  <si>
    <t>Nazwa przedmiotu do wyboru</t>
  </si>
  <si>
    <t>SEMESTR II - Przedmiot do wyboru - BLOK A</t>
  </si>
  <si>
    <t xml:space="preserve">Dobrostan i etologia zwierząt -Katedra Etologii i Podstaw Produkcji Zwierzęcej </t>
  </si>
  <si>
    <t>Biologia i ekologia gatunków inwazyjnych - Katedra Zoologii, Ekologii Zwierząt i Łowiectwa</t>
  </si>
  <si>
    <t>Proekologiczne systemy chowu i produkcji wieprzowiny - Katedra Hodowli i Technologii Produkcji Trzody Chlewnej</t>
  </si>
  <si>
    <t>Podstawy taksonomii organizmów -Katedra Zoologii, Ekologii Zwierząt i Łowiectwa</t>
  </si>
  <si>
    <t>Ochrona powietrza - Katedra Higieny Zwierząt i Środowiska</t>
  </si>
  <si>
    <t>Intensywny chów zwierząt gospodarskich - zagrożenia środowiskowe - Katedra Hodowli i Technologii Produkcji Trzody Chlewnej</t>
  </si>
  <si>
    <t>Zarządzanie obszarami Natura 2000 - Katedra Ekologii Krajobrazu i Ochrony Przyrody</t>
  </si>
  <si>
    <t>Wpływ czynników antropogenicznych na populację zwierząt wolnożyjących - Zakład Hodowli Zwierząt  Amatorskich</t>
  </si>
  <si>
    <t>SEMESTR II - Przedmiot humanistyczny - BLOK D</t>
  </si>
  <si>
    <t>Psychologia</t>
  </si>
  <si>
    <t>Bioetyka</t>
  </si>
  <si>
    <t>SEMESTR III - Przedmiot do wyboru - BLOK B</t>
  </si>
  <si>
    <t xml:space="preserve">Biogeochemia krajobrazu -Katedra Chemii Rolnej i Środowiskowej  </t>
  </si>
  <si>
    <t>Bioklimatologia (Pracownia  Agrometeorologii</t>
  </si>
  <si>
    <t>Biologiczna regulacja populacji patogenów -Katedra Fitopatologii i Mikologii</t>
  </si>
  <si>
    <t>Biologiczne przystosowanie roślin do środowiska (Katedra Fizjologii Roślin</t>
  </si>
  <si>
    <t>Dodatki do żywności -Katedra Chemii</t>
  </si>
  <si>
    <t>Ekologia owadów -Katedra Entomologii</t>
  </si>
  <si>
    <t>Nanotechnologie w ochronie i inżynierii środowiska -Instytut Gleboznawstwa i Kształtowania Środowiska</t>
  </si>
  <si>
    <t>Fizjologia eksperymentalna w ochronie środowiska -Zakład Fizjologii Zwierząt</t>
  </si>
  <si>
    <t>Mikroorganizmy w bioremediacji środowiska -Katedra Mikrobiologii Środowiskowej</t>
  </si>
  <si>
    <t>Naturalne zasoby roślin leczniczych -Katedra Roślin Przemysłowych i  Leczniczych</t>
  </si>
  <si>
    <t>Parazytologia środowiskowa -Zakład Parazytologii i Chorób Inwazyjnych</t>
  </si>
  <si>
    <t>SEMESTR III - Przedmiot humanistyczny - BLOK E</t>
  </si>
  <si>
    <t>Coaching</t>
  </si>
  <si>
    <t>Komunikacja medialna</t>
  </si>
  <si>
    <t>Przedmiot do wyboru - BLOK A</t>
  </si>
  <si>
    <t>Przedmiot humanistyczny - BLOK D</t>
  </si>
  <si>
    <t>Przedmiot do wyboru - BLOK B</t>
  </si>
  <si>
    <t>Przedmiot humanistyczny -BLOK E</t>
  </si>
  <si>
    <t>Język obcy</t>
  </si>
  <si>
    <t>Regionalne systemy krajobrazowe (s)</t>
  </si>
  <si>
    <t>Historia  ogrodów i terenów zieleni  (s)</t>
  </si>
  <si>
    <t>Projektowanie obszarów chronionych (s)</t>
  </si>
  <si>
    <t>Ochrona krajobrazu kulturowego (s)</t>
  </si>
  <si>
    <t>Zagospodarowanie obszarów wypoczynkowych   (s)</t>
  </si>
  <si>
    <t>przedmiotów</t>
  </si>
  <si>
    <t>Udział % ćwiczeń w całości godzin</t>
  </si>
  <si>
    <t>Udział % fakultatywnych (powinien 30%)</t>
  </si>
  <si>
    <t>Ogółem godzin w semestrach 1-3</t>
  </si>
  <si>
    <t>było</t>
  </si>
  <si>
    <t>stacjonarne</t>
  </si>
  <si>
    <t>Zarządzanie obszarami Natura 2000</t>
  </si>
  <si>
    <t>Przedmiot</t>
  </si>
  <si>
    <t xml:space="preserve">Σ   </t>
  </si>
  <si>
    <t>Ochrona powietrza</t>
  </si>
  <si>
    <t>Techniki komputerowe w ochronie środowiska</t>
  </si>
  <si>
    <t>Techniki ochrony i odnowy ekosystemów wodnych</t>
  </si>
  <si>
    <t xml:space="preserve">Antropogeniczne zanieczyszczenia środowiska </t>
  </si>
  <si>
    <t xml:space="preserve">Hydrobiologia </t>
  </si>
  <si>
    <t>Ocena oddziaływania inwestycji na środowisko</t>
  </si>
  <si>
    <t>Praktyka zawodowa - 4  tygodnie</t>
  </si>
  <si>
    <t>Język obcy 1</t>
  </si>
  <si>
    <t>Przedmiot do wyboru 1</t>
  </si>
  <si>
    <t>Przedmiot do wyboru 2</t>
  </si>
  <si>
    <t>Przedmiot do wyboru 3</t>
  </si>
  <si>
    <t>Przedmiot do wyboru 5</t>
  </si>
  <si>
    <t>Przedmiot do wyboru 4</t>
  </si>
  <si>
    <t>Przedmiot do wyboru 6</t>
  </si>
  <si>
    <t>Przedmiot do wyboru 7</t>
  </si>
  <si>
    <t>Przedmiot do wyboru 8</t>
  </si>
  <si>
    <t>Przedmiot do wyboru 9</t>
  </si>
  <si>
    <t>Przedmiot do wyboru 10</t>
  </si>
  <si>
    <t>Przedmiot do wyboru 11</t>
  </si>
  <si>
    <t>Przedmiot do wyboru 12</t>
  </si>
  <si>
    <t>Przedmiot do wyboru 13</t>
  </si>
  <si>
    <t>Kod Os_1s_</t>
  </si>
  <si>
    <t>Przedmiot humanistyczny (h) - BLOK A</t>
  </si>
  <si>
    <t>Przedmiot humanistyczny (h) - BLOK B</t>
  </si>
  <si>
    <t>Siedliskoznawstwo</t>
  </si>
  <si>
    <t>Funkcjonowanie obszarów Natura 2000</t>
  </si>
  <si>
    <t>Podstawy technologii ochrony środowiska</t>
  </si>
  <si>
    <t xml:space="preserve">Techniki ochrony i odnowy ekosystemów lądowych </t>
  </si>
  <si>
    <t>Kierunek Ochrona Środowiska, studia stacjonarne pierwszego stopnia.
dla naboru 2018/2019</t>
  </si>
  <si>
    <t xml:space="preserve">Język obcy 2 </t>
  </si>
  <si>
    <t>Seminarium dyplomowe 1 (w tym 2 godz. metodyki wyszukiwania informacji naukowych)</t>
  </si>
  <si>
    <t>Ochrona własności intelektualnej (h)</t>
  </si>
  <si>
    <t>Projekt inżynierski i egz. dypl.</t>
  </si>
  <si>
    <t xml:space="preserve">Technologie informacyjne                                                                          </t>
  </si>
  <si>
    <t>Biochemia i toksykologia</t>
  </si>
  <si>
    <t>Ekofizjologia</t>
  </si>
  <si>
    <t>Przedmiot do wyboru 14</t>
  </si>
  <si>
    <r>
      <t>Genetyka środowiskowa</t>
    </r>
    <r>
      <rPr>
        <sz val="12"/>
        <color rgb="FFC00000"/>
        <rFont val="Arial Narrow"/>
        <family val="2"/>
        <charset val="238"/>
      </rPr>
      <t xml:space="preserve"> </t>
    </r>
  </si>
  <si>
    <t>Techniki badań terenowych</t>
  </si>
  <si>
    <t>Przedmiot humanistyczny (h) - BLOK C</t>
  </si>
  <si>
    <t>SEMESTR 1</t>
  </si>
  <si>
    <t>SEMESTR 2</t>
  </si>
  <si>
    <t>SEMESTR 3</t>
  </si>
  <si>
    <t>SEMESTR 4</t>
  </si>
  <si>
    <t>SEMESTR 5</t>
  </si>
  <si>
    <t>SEMESTR 6</t>
  </si>
  <si>
    <t>SEMESTR 7</t>
  </si>
  <si>
    <t>Liczba zjazdów</t>
  </si>
  <si>
    <t xml:space="preserve">Technologie informacyjne                                                                               </t>
  </si>
  <si>
    <t xml:space="preserve">Propedeutyka ochrony środowiska </t>
  </si>
  <si>
    <t>Techniki ochrony i odnowy ekosystemów lądowych</t>
  </si>
  <si>
    <t>Σ</t>
  </si>
  <si>
    <t>Ogółem w semestrze 1 - 8</t>
  </si>
  <si>
    <t>Godzin wykładów/ zjazd</t>
  </si>
  <si>
    <t>Godzin ćwiczeń/zjazd</t>
  </si>
  <si>
    <t>Semestr 8</t>
  </si>
  <si>
    <t xml:space="preserve">Moduł </t>
  </si>
  <si>
    <t>Komunikacja społeczna</t>
  </si>
  <si>
    <t>Nowoczesne techniki kształcenia</t>
  </si>
  <si>
    <t>Podstawy public relations</t>
  </si>
  <si>
    <t>Etyka ekologiczna</t>
  </si>
  <si>
    <t>Estetyka środowiska</t>
  </si>
  <si>
    <t xml:space="preserve">Przedmiot do wyboru 1 - Bioindykacja </t>
  </si>
  <si>
    <t xml:space="preserve">Przedmiot do wyboru 1 - Monitoring populacji </t>
  </si>
  <si>
    <t>Przedmiot do wyboru 2 -  Chemizacja środowiska</t>
  </si>
  <si>
    <t>Przedmiot do wyboru 2 - Metale ciężkie w środowisku</t>
  </si>
  <si>
    <t>Przedmiot do wyboru 3 - Biologia molekularna</t>
  </si>
  <si>
    <t xml:space="preserve"> Przedmiot do wyboru 3 - Mutageneza środowiskowa</t>
  </si>
  <si>
    <t>Przedmiot do wyboru 4 - Różnorodność biologiczna</t>
  </si>
  <si>
    <t>Przedmiot do wyboru 4 - Ekologia krajobrazu</t>
  </si>
  <si>
    <t>Przedmiot do wyboru 5 - Biologia i ekologia bezkręgowców chronionych</t>
  </si>
  <si>
    <t>Przedmiot do wyboru 5 - Zoogeografia</t>
  </si>
  <si>
    <t>Przedmiot do wyboru 5 - Urban ecology</t>
  </si>
  <si>
    <t xml:space="preserve">Przedmiot do wyboru 5 - Environmental stressors </t>
  </si>
  <si>
    <t>Przedmiot do wyboru 6 - Ekologia małych zbiorników wodnych</t>
  </si>
  <si>
    <t>Przedmiot do wyboru 6 - Rekreacyjne użytkowanie wód</t>
  </si>
  <si>
    <t xml:space="preserve">Przedmiot do wyboru 7 - Ornitologia </t>
  </si>
  <si>
    <t>Przedmiot do wyboru 7 - Ekologia kręgowców</t>
  </si>
  <si>
    <t>Przedmiot do wyboru 8 - Biologia sanitarna</t>
  </si>
  <si>
    <t>Przedmiot do wyboru 8 - Technologie utylizacji ścieków i odpadów</t>
  </si>
  <si>
    <t>Przedmiot do wyboru 9 - Usługi ekosystemowe</t>
  </si>
  <si>
    <t>Przedmiot do wyboru 9 - Standardy i wskaźniki jakości środowiska</t>
  </si>
  <si>
    <t>Przedmiot do wyboru 10 - Biocenozy techniczne</t>
  </si>
  <si>
    <t>Przedmiot do wyboru 10 - Ekologia mikroorganizmów wodnych</t>
  </si>
  <si>
    <t xml:space="preserve">Przedmiot do wyboru 11 - Zarządzanie zasobami środowiska </t>
  </si>
  <si>
    <t>Przedmiot do wyboru 11 - Doradztwo ekologiczne i finansowanie projektów środowiskowych</t>
  </si>
  <si>
    <t>Przedmiot do wyboru 12 - Środowiskowe skutki zmian klimatu</t>
  </si>
  <si>
    <t>Przedmiot do wyboru 12 - Ekologia katastrof</t>
  </si>
  <si>
    <t>Przedmiot do wyboru 13 - Studia ekologiczno – krajobrazowe</t>
  </si>
  <si>
    <t>Przedmiot do wyboru 13 - Studia architektoniczno - krajobrazowe</t>
  </si>
  <si>
    <t>Przedmiot do wyboru 14 - Nieleśne siedliska przyrodnicze</t>
  </si>
  <si>
    <t>Przedmiot do wyboru 14 - Ekosystemy trawiaste w ochronie środowiska</t>
  </si>
  <si>
    <t>WYDZIAŁ BIOLOGII ŚRODOWISKOWEJ</t>
  </si>
  <si>
    <t>Komunikacja interpersonalna</t>
  </si>
  <si>
    <t xml:space="preserve">Język obcy </t>
  </si>
  <si>
    <t>Analiza danych środowiskowych</t>
  </si>
  <si>
    <t>Propedeutyka ochrony środowiska</t>
  </si>
  <si>
    <t>Biologia środowiskowa</t>
  </si>
  <si>
    <t>Chemia i analityka środowiskowa</t>
  </si>
  <si>
    <t>WYDZIAŁ BIOLOGII ŚRODOWISKOWEJ                                                                                                                                                                                                                               Kierunek Ochrona Środowiska, studia stacjonarne pierwszego stopnia.
Plan studiów zatwierdzony Uchwałą nr 49/2023-2024 Senatu UP w Lublinie z dnia 24.05.2024 r.,obowiązuje od naboru  2024/2025      zał. do Uchwały</t>
  </si>
  <si>
    <r>
      <rPr>
        <b/>
        <sz val="12"/>
        <color theme="1"/>
        <rFont val="Arial Narrow"/>
        <family val="2"/>
        <charset val="238"/>
      </rPr>
      <t xml:space="preserve">WYDZIAŁ BIOLOGII ŚRODOWISKOWEJ </t>
    </r>
    <r>
      <rPr>
        <sz val="12"/>
        <color theme="1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Arial Narrow"/>
        <family val="2"/>
        <charset val="238"/>
      </rPr>
      <t>Kierunek Ochrona Środowiska, studia niestacjonarne pierwszego stopnia.</t>
    </r>
    <r>
      <rPr>
        <sz val="12"/>
        <color theme="1"/>
        <rFont val="Arial Narrow"/>
        <family val="2"/>
        <charset val="238"/>
      </rPr>
      <t xml:space="preserve">
</t>
    </r>
    <r>
      <rPr>
        <b/>
        <sz val="12"/>
        <color theme="1"/>
        <rFont val="Arial Narrow"/>
        <family val="2"/>
        <charset val="238"/>
      </rPr>
      <t xml:space="preserve">Plan studiów zatwierdzony Uchwałą nr 49/2023-2024 Senatu UP w Lublinie z dnia 25.05.2024 r.,obowiązuje od naboru  2024/2025 </t>
    </r>
    <r>
      <rPr>
        <sz val="12"/>
        <color theme="1"/>
        <rFont val="Arial Narrow"/>
        <family val="2"/>
        <charset val="238"/>
      </rPr>
      <t xml:space="preserve"> </t>
    </r>
    <r>
      <rPr>
        <b/>
        <sz val="12"/>
        <color theme="1"/>
        <rFont val="Arial Narrow"/>
        <family val="2"/>
        <charset val="238"/>
      </rPr>
      <t>zał. do Uchwały</t>
    </r>
  </si>
  <si>
    <t xml:space="preserve"> Kierunek Ochrona Środowiska, studia stacjonarne i niestacjonarne pierwszego stopnia.
Plan studiów zatwierdzony Uchwałą nr 49/2023-2024 Senatu UP w Lublinie z dnia 24.05.2024 r. obowiązuje od  naboru  2024/2025  zał. do Uchwały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</si>
</sst>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48"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color indexed="8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name val="Arial CE"/>
      <family val="2"/>
      <charset val="238"/>
    </font>
    <font>
      <sz val="9"/>
      <color indexed="10"/>
      <name val="Arial"/>
      <family val="2"/>
      <charset val="238"/>
    </font>
    <font>
      <sz val="9"/>
      <color indexed="10"/>
      <name val="Calibri"/>
      <family val="2"/>
      <charset val="238"/>
    </font>
    <font>
      <sz val="10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1"/>
      <color indexed="60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Czcionka tekstu podstawowego"/>
      <family val="2"/>
      <charset val="238"/>
    </font>
    <font>
      <sz val="8"/>
      <name val="Calibri"/>
      <family val="2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1"/>
      <color indexed="10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2"/>
      <color rgb="FFC00000"/>
      <name val="Arial Narrow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9"/>
      <color theme="1"/>
      <name val="Arial"/>
      <family val="2"/>
      <charset val="238"/>
    </font>
    <font>
      <sz val="12"/>
      <color rgb="FFFF000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A5E838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164" fontId="4" fillId="0" borderId="0"/>
  </cellStyleXfs>
  <cellXfs count="354">
    <xf numFmtId="0" fontId="0" fillId="0" borderId="0" xfId="0"/>
    <xf numFmtId="0" fontId="5" fillId="0" borderId="0" xfId="1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1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1" fontId="5" fillId="0" borderId="0" xfId="1" applyNumberFormat="1" applyFont="1"/>
    <xf numFmtId="0" fontId="5" fillId="0" borderId="2" xfId="1" applyFont="1" applyBorder="1" applyAlignment="1">
      <alignment horizontal="center"/>
    </xf>
    <xf numFmtId="0" fontId="8" fillId="0" borderId="0" xfId="1" applyFont="1" applyAlignment="1">
      <alignment vertical="center"/>
    </xf>
    <xf numFmtId="0" fontId="5" fillId="0" borderId="1" xfId="0" applyFont="1" applyBorder="1" applyAlignment="1">
      <alignment vertical="top" wrapText="1" shrinkToFit="1"/>
    </xf>
    <xf numFmtId="0" fontId="5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2" borderId="0" xfId="1" applyFont="1" applyFill="1"/>
    <xf numFmtId="0" fontId="5" fillId="2" borderId="1" xfId="0" applyFont="1" applyFill="1" applyBorder="1" applyAlignment="1">
      <alignment vertical="top" wrapText="1"/>
    </xf>
    <xf numFmtId="0" fontId="5" fillId="2" borderId="1" xfId="2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1" fontId="5" fillId="2" borderId="1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6" fillId="2" borderId="0" xfId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5" fillId="2" borderId="1" xfId="1" applyFont="1" applyFill="1" applyBorder="1"/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vertical="center"/>
    </xf>
    <xf numFmtId="0" fontId="5" fillId="0" borderId="1" xfId="1" applyFont="1" applyBorder="1"/>
    <xf numFmtId="0" fontId="5" fillId="3" borderId="0" xfId="1" applyFont="1" applyFill="1"/>
    <xf numFmtId="0" fontId="20" fillId="2" borderId="1" xfId="0" applyFont="1" applyFill="1" applyBorder="1" applyAlignment="1">
      <alignment vertical="center" wrapText="1"/>
    </xf>
    <xf numFmtId="9" fontId="5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5" fillId="3" borderId="0" xfId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/>
    </xf>
    <xf numFmtId="0" fontId="10" fillId="2" borderId="0" xfId="1" applyFont="1" applyFill="1" applyAlignment="1">
      <alignment horizontal="center"/>
    </xf>
    <xf numFmtId="1" fontId="5" fillId="0" borderId="0" xfId="1" applyNumberFormat="1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/>
    </xf>
    <xf numFmtId="0" fontId="10" fillId="3" borderId="0" xfId="1" applyFont="1" applyFill="1" applyAlignment="1">
      <alignment horizontal="center"/>
    </xf>
    <xf numFmtId="0" fontId="5" fillId="3" borderId="0" xfId="1" applyFont="1" applyFill="1" applyAlignment="1">
      <alignment horizontal="left"/>
    </xf>
    <xf numFmtId="1" fontId="5" fillId="3" borderId="0" xfId="1" applyNumberFormat="1" applyFont="1" applyFill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21" fillId="3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3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1" fillId="3" borderId="0" xfId="1" applyFont="1" applyFill="1" applyAlignment="1">
      <alignment horizontal="center"/>
    </xf>
    <xf numFmtId="0" fontId="21" fillId="0" borderId="0" xfId="1" applyFont="1" applyAlignment="1">
      <alignment horizontal="center"/>
    </xf>
    <xf numFmtId="0" fontId="24" fillId="3" borderId="0" xfId="1" applyFont="1" applyFill="1" applyAlignment="1">
      <alignment horizontal="center"/>
    </xf>
    <xf numFmtId="0" fontId="21" fillId="3" borderId="0" xfId="1" applyFont="1" applyFill="1" applyAlignment="1">
      <alignment horizontal="center" textRotation="90"/>
    </xf>
    <xf numFmtId="0" fontId="21" fillId="0" borderId="0" xfId="1" applyFont="1" applyAlignment="1">
      <alignment horizontal="center" textRotation="90"/>
    </xf>
    <xf numFmtId="0" fontId="23" fillId="3" borderId="0" xfId="0" applyFont="1" applyFill="1" applyAlignment="1">
      <alignment horizontal="center" textRotation="90"/>
    </xf>
    <xf numFmtId="0" fontId="5" fillId="3" borderId="1" xfId="1" applyFont="1" applyFill="1" applyBorder="1" applyAlignment="1">
      <alignment horizontal="left"/>
    </xf>
    <xf numFmtId="0" fontId="24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left"/>
    </xf>
    <xf numFmtId="0" fontId="25" fillId="3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left"/>
    </xf>
    <xf numFmtId="1" fontId="24" fillId="3" borderId="1" xfId="1" applyNumberFormat="1" applyFont="1" applyFill="1" applyBorder="1" applyAlignment="1">
      <alignment horizontal="center"/>
    </xf>
    <xf numFmtId="0" fontId="26" fillId="3" borderId="1" xfId="1" applyFont="1" applyFill="1" applyBorder="1" applyAlignment="1">
      <alignment horizontal="left"/>
    </xf>
    <xf numFmtId="0" fontId="26" fillId="3" borderId="0" xfId="1" applyFont="1" applyFill="1" applyAlignment="1">
      <alignment horizontal="left"/>
    </xf>
    <xf numFmtId="1" fontId="24" fillId="3" borderId="0" xfId="1" applyNumberFormat="1" applyFont="1" applyFill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164" fontId="2" fillId="3" borderId="1" xfId="3" applyFont="1" applyFill="1" applyBorder="1" applyAlignment="1">
      <alignment horizontal="center" vertical="center" wrapText="1"/>
    </xf>
    <xf numFmtId="164" fontId="2" fillId="3" borderId="1" xfId="3" applyFont="1" applyFill="1" applyBorder="1" applyAlignment="1">
      <alignment horizontal="center" vertical="center"/>
    </xf>
    <xf numFmtId="49" fontId="2" fillId="3" borderId="1" xfId="3" applyNumberFormat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1" fontId="26" fillId="3" borderId="1" xfId="1" applyNumberFormat="1" applyFont="1" applyFill="1" applyBorder="1" applyAlignment="1">
      <alignment horizontal="center"/>
    </xf>
    <xf numFmtId="0" fontId="26" fillId="3" borderId="1" xfId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2" fillId="0" borderId="3" xfId="3" applyFont="1" applyBorder="1" applyAlignment="1">
      <alignment horizontal="center" vertical="center" wrapText="1"/>
    </xf>
    <xf numFmtId="164" fontId="2" fillId="0" borderId="3" xfId="3" applyFont="1" applyBorder="1" applyAlignment="1">
      <alignment horizontal="center" vertical="center"/>
    </xf>
    <xf numFmtId="49" fontId="2" fillId="0" borderId="3" xfId="3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9" fontId="5" fillId="0" borderId="5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2" fillId="0" borderId="9" xfId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9" fontId="22" fillId="0" borderId="10" xfId="1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9" fontId="21" fillId="0" borderId="10" xfId="1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" fontId="5" fillId="0" borderId="5" xfId="0" applyNumberFormat="1" applyFont="1" applyBorder="1" applyAlignment="1" applyProtection="1">
      <alignment horizontal="center"/>
      <protection locked="0"/>
    </xf>
    <xf numFmtId="0" fontId="5" fillId="3" borderId="7" xfId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1" fillId="3" borderId="9" xfId="1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left" vertical="center"/>
    </xf>
    <xf numFmtId="0" fontId="22" fillId="3" borderId="1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0" xfId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left" textRotation="90"/>
    </xf>
    <xf numFmtId="0" fontId="27" fillId="3" borderId="12" xfId="0" applyFont="1" applyFill="1" applyBorder="1" applyAlignment="1">
      <alignment horizontal="center" textRotation="90"/>
    </xf>
    <xf numFmtId="164" fontId="27" fillId="3" borderId="12" xfId="3" applyFont="1" applyFill="1" applyBorder="1" applyAlignment="1">
      <alignment horizontal="center" textRotation="90" wrapText="1"/>
    </xf>
    <xf numFmtId="164" fontId="27" fillId="3" borderId="12" xfId="3" applyFont="1" applyFill="1" applyBorder="1" applyAlignment="1">
      <alignment horizontal="center" textRotation="90"/>
    </xf>
    <xf numFmtId="49" fontId="27" fillId="3" borderId="12" xfId="3" applyNumberFormat="1" applyFont="1" applyFill="1" applyBorder="1" applyAlignment="1">
      <alignment horizontal="center" textRotation="90"/>
    </xf>
    <xf numFmtId="0" fontId="10" fillId="2" borderId="7" xfId="1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8" fillId="4" borderId="5" xfId="1" applyFont="1" applyFill="1" applyBorder="1" applyAlignment="1">
      <alignment horizontal="center" vertical="center" wrapText="1"/>
    </xf>
    <xf numFmtId="164" fontId="28" fillId="4" borderId="5" xfId="3" applyFont="1" applyFill="1" applyBorder="1" applyAlignment="1">
      <alignment horizontal="center" vertical="center" textRotation="90" wrapText="1"/>
    </xf>
    <xf numFmtId="164" fontId="28" fillId="4" borderId="5" xfId="3" applyFont="1" applyFill="1" applyBorder="1" applyAlignment="1">
      <alignment horizontal="center" vertical="center" textRotation="90"/>
    </xf>
    <xf numFmtId="49" fontId="28" fillId="4" borderId="5" xfId="3" applyNumberFormat="1" applyFont="1" applyFill="1" applyBorder="1" applyAlignment="1">
      <alignment horizontal="center" vertical="center" textRotation="90" wrapText="1"/>
    </xf>
    <xf numFmtId="164" fontId="28" fillId="4" borderId="6" xfId="3" applyFont="1" applyFill="1" applyBorder="1" applyAlignment="1">
      <alignment horizontal="center" vertical="center" textRotation="90" wrapText="1"/>
    </xf>
    <xf numFmtId="0" fontId="29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8" fillId="5" borderId="13" xfId="1" applyFont="1" applyFill="1" applyBorder="1" applyAlignment="1">
      <alignment horizontal="center" vertical="center" wrapText="1"/>
    </xf>
    <xf numFmtId="164" fontId="28" fillId="5" borderId="14" xfId="3" applyFont="1" applyFill="1" applyBorder="1" applyAlignment="1">
      <alignment horizontal="center" vertical="center" textRotation="90" wrapText="1"/>
    </xf>
    <xf numFmtId="164" fontId="28" fillId="5" borderId="14" xfId="3" applyFont="1" applyFill="1" applyBorder="1" applyAlignment="1">
      <alignment horizontal="center" vertical="center" textRotation="90"/>
    </xf>
    <xf numFmtId="49" fontId="28" fillId="5" borderId="13" xfId="3" applyNumberFormat="1" applyFont="1" applyFill="1" applyBorder="1" applyAlignment="1">
      <alignment horizontal="center" vertical="center" textRotation="90" wrapText="1"/>
    </xf>
    <xf numFmtId="164" fontId="28" fillId="5" borderId="13" xfId="3" applyFont="1" applyFill="1" applyBorder="1" applyAlignment="1">
      <alignment horizontal="center" vertical="center" textRotation="90" wrapText="1"/>
    </xf>
    <xf numFmtId="0" fontId="28" fillId="0" borderId="1" xfId="1" applyFont="1" applyBorder="1" applyAlignment="1">
      <alignment horizontal="left" vertical="center"/>
    </xf>
    <xf numFmtId="0" fontId="29" fillId="0" borderId="1" xfId="2" applyFont="1" applyBorder="1" applyAlignment="1">
      <alignment horizontal="center"/>
    </xf>
    <xf numFmtId="0" fontId="29" fillId="0" borderId="13" xfId="1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1" fontId="29" fillId="0" borderId="13" xfId="1" applyNumberFormat="1" applyFont="1" applyBorder="1" applyAlignment="1">
      <alignment horizontal="center"/>
    </xf>
    <xf numFmtId="0" fontId="28" fillId="2" borderId="1" xfId="1" applyFont="1" applyFill="1" applyBorder="1" applyAlignment="1">
      <alignment horizontal="left" vertical="center"/>
    </xf>
    <xf numFmtId="0" fontId="13" fillId="2" borderId="0" xfId="0" applyFont="1" applyFill="1"/>
    <xf numFmtId="0" fontId="29" fillId="2" borderId="1" xfId="2" applyFont="1" applyFill="1" applyBorder="1" applyAlignment="1">
      <alignment horizontal="center"/>
    </xf>
    <xf numFmtId="0" fontId="29" fillId="2" borderId="13" xfId="1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wrapText="1"/>
    </xf>
    <xf numFmtId="1" fontId="29" fillId="2" borderId="13" xfId="1" applyNumberFormat="1" applyFont="1" applyFill="1" applyBorder="1" applyAlignment="1">
      <alignment horizontal="center"/>
    </xf>
    <xf numFmtId="0" fontId="13" fillId="2" borderId="1" xfId="0" applyFont="1" applyFill="1" applyBorder="1"/>
    <xf numFmtId="0" fontId="14" fillId="2" borderId="0" xfId="1" applyFont="1" applyFill="1"/>
    <xf numFmtId="0" fontId="14" fillId="2" borderId="1" xfId="2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1" fontId="14" fillId="2" borderId="1" xfId="1" applyNumberFormat="1" applyFont="1" applyFill="1" applyBorder="1" applyAlignment="1">
      <alignment horizontal="center" vertical="center"/>
    </xf>
    <xf numFmtId="0" fontId="16" fillId="2" borderId="1" xfId="0" applyFont="1" applyFill="1" applyBorder="1"/>
    <xf numFmtId="0" fontId="17" fillId="2" borderId="1" xfId="2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" fontId="17" fillId="2" borderId="1" xfId="1" applyNumberFormat="1" applyFont="1" applyFill="1" applyBorder="1" applyAlignment="1">
      <alignment horizontal="center" vertical="center"/>
    </xf>
    <xf numFmtId="0" fontId="17" fillId="2" borderId="0" xfId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1" xfId="0" applyFont="1" applyFill="1" applyBorder="1" applyAlignment="1">
      <alignment vertical="top" wrapText="1" shrinkToFit="1"/>
    </xf>
    <xf numFmtId="0" fontId="5" fillId="2" borderId="1" xfId="0" applyFont="1" applyFill="1" applyBorder="1" applyAlignment="1">
      <alignment wrapText="1"/>
    </xf>
    <xf numFmtId="0" fontId="11" fillId="2" borderId="1" xfId="0" applyFont="1" applyFill="1" applyBorder="1"/>
    <xf numFmtId="0" fontId="20" fillId="2" borderId="1" xfId="0" applyFont="1" applyFill="1" applyBorder="1" applyAlignment="1">
      <alignment vertical="center" wrapText="1" shrinkToFit="1"/>
    </xf>
    <xf numFmtId="0" fontId="5" fillId="0" borderId="1" xfId="0" applyFont="1" applyBorder="1" applyAlignment="1">
      <alignment horizontal="left" indent="2"/>
    </xf>
    <xf numFmtId="0" fontId="5" fillId="3" borderId="0" xfId="1" applyFont="1" applyFill="1" applyAlignment="1">
      <alignment vertical="center"/>
    </xf>
    <xf numFmtId="0" fontId="21" fillId="3" borderId="0" xfId="1" applyFont="1" applyFill="1" applyAlignment="1">
      <alignment vertical="center"/>
    </xf>
    <xf numFmtId="1" fontId="22" fillId="0" borderId="10" xfId="0" applyNumberFormat="1" applyFont="1" applyBorder="1" applyAlignment="1">
      <alignment horizontal="center" vertical="center"/>
    </xf>
    <xf numFmtId="0" fontId="8" fillId="3" borderId="0" xfId="1" applyFont="1" applyFill="1" applyAlignment="1">
      <alignment vertical="center"/>
    </xf>
    <xf numFmtId="0" fontId="14" fillId="3" borderId="0" xfId="1" applyFont="1" applyFill="1"/>
    <xf numFmtId="0" fontId="17" fillId="3" borderId="0" xfId="1" applyFont="1" applyFill="1" applyAlignment="1">
      <alignment vertical="center"/>
    </xf>
    <xf numFmtId="1" fontId="25" fillId="3" borderId="1" xfId="0" applyNumberFormat="1" applyFont="1" applyFill="1" applyBorder="1" applyAlignment="1">
      <alignment horizontal="center" vertical="center"/>
    </xf>
    <xf numFmtId="1" fontId="5" fillId="3" borderId="0" xfId="1" applyNumberFormat="1" applyFont="1" applyFill="1"/>
    <xf numFmtId="0" fontId="8" fillId="0" borderId="1" xfId="1" applyFont="1" applyBorder="1" applyAlignment="1">
      <alignment horizontal="center"/>
    </xf>
    <xf numFmtId="0" fontId="14" fillId="2" borderId="1" xfId="1" applyFont="1" applyFill="1" applyBorder="1"/>
    <xf numFmtId="0" fontId="15" fillId="2" borderId="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8" fillId="2" borderId="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64" fontId="7" fillId="0" borderId="3" xfId="3" applyFont="1" applyBorder="1" applyAlignment="1">
      <alignment horizontal="center" vertical="center" wrapText="1"/>
    </xf>
    <xf numFmtId="164" fontId="7" fillId="0" borderId="3" xfId="3" applyFont="1" applyBorder="1" applyAlignment="1">
      <alignment horizontal="center" vertical="center"/>
    </xf>
    <xf numFmtId="49" fontId="7" fillId="0" borderId="3" xfId="3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5" fillId="0" borderId="4" xfId="1" applyFont="1" applyBorder="1"/>
    <xf numFmtId="0" fontId="5" fillId="0" borderId="5" xfId="0" applyFont="1" applyBorder="1" applyAlignment="1">
      <alignment vertical="top" wrapText="1" shrinkToFit="1"/>
    </xf>
    <xf numFmtId="0" fontId="5" fillId="0" borderId="5" xfId="2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1" fontId="5" fillId="0" borderId="5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/>
    </xf>
    <xf numFmtId="0" fontId="5" fillId="0" borderId="5" xfId="1" applyFont="1" applyBorder="1"/>
    <xf numFmtId="0" fontId="2" fillId="0" borderId="5" xfId="0" applyFont="1" applyBorder="1"/>
    <xf numFmtId="0" fontId="2" fillId="0" borderId="6" xfId="0" applyFont="1" applyBorder="1"/>
    <xf numFmtId="0" fontId="5" fillId="0" borderId="7" xfId="1" applyFont="1" applyBorder="1"/>
    <xf numFmtId="0" fontId="2" fillId="0" borderId="8" xfId="0" applyFont="1" applyBorder="1"/>
    <xf numFmtId="0" fontId="14" fillId="2" borderId="7" xfId="1" applyFont="1" applyFill="1" applyBorder="1"/>
    <xf numFmtId="0" fontId="16" fillId="2" borderId="8" xfId="0" applyFont="1" applyFill="1" applyBorder="1"/>
    <xf numFmtId="0" fontId="5" fillId="2" borderId="7" xfId="1" applyFont="1" applyFill="1" applyBorder="1"/>
    <xf numFmtId="0" fontId="2" fillId="2" borderId="8" xfId="0" applyFont="1" applyFill="1" applyBorder="1"/>
    <xf numFmtId="0" fontId="21" fillId="3" borderId="9" xfId="1" applyFont="1" applyFill="1" applyBorder="1" applyAlignment="1">
      <alignment vertical="center"/>
    </xf>
    <xf numFmtId="0" fontId="5" fillId="2" borderId="8" xfId="1" applyFont="1" applyFill="1" applyBorder="1"/>
    <xf numFmtId="0" fontId="25" fillId="3" borderId="4" xfId="0" applyFont="1" applyFill="1" applyBorder="1" applyAlignment="1">
      <alignment horizontal="left" textRotation="90"/>
    </xf>
    <xf numFmtId="0" fontId="27" fillId="3" borderId="5" xfId="0" applyFont="1" applyFill="1" applyBorder="1" applyAlignment="1">
      <alignment horizontal="center" textRotation="90"/>
    </xf>
    <xf numFmtId="164" fontId="27" fillId="3" borderId="5" xfId="3" applyFont="1" applyFill="1" applyBorder="1" applyAlignment="1">
      <alignment horizontal="center" textRotation="90" wrapText="1"/>
    </xf>
    <xf numFmtId="164" fontId="27" fillId="3" borderId="5" xfId="3" applyFont="1" applyFill="1" applyBorder="1" applyAlignment="1">
      <alignment horizontal="center" textRotation="90"/>
    </xf>
    <xf numFmtId="49" fontId="27" fillId="3" borderId="5" xfId="3" applyNumberFormat="1" applyFont="1" applyFill="1" applyBorder="1" applyAlignment="1">
      <alignment horizontal="center" textRotation="90"/>
    </xf>
    <xf numFmtId="164" fontId="27" fillId="3" borderId="6" xfId="3" applyFont="1" applyFill="1" applyBorder="1" applyAlignment="1">
      <alignment horizontal="center" textRotation="90" wrapText="1"/>
    </xf>
    <xf numFmtId="0" fontId="25" fillId="3" borderId="7" xfId="0" applyFont="1" applyFill="1" applyBorder="1" applyAlignment="1">
      <alignment horizontal="left" vertical="center"/>
    </xf>
    <xf numFmtId="1" fontId="25" fillId="3" borderId="8" xfId="0" applyNumberFormat="1" applyFont="1" applyFill="1" applyBorder="1" applyAlignment="1">
      <alignment horizontal="center" vertical="center"/>
    </xf>
    <xf numFmtId="0" fontId="24" fillId="3" borderId="7" xfId="1" applyFont="1" applyFill="1" applyBorder="1" applyAlignment="1">
      <alignment horizontal="left"/>
    </xf>
    <xf numFmtId="0" fontId="24" fillId="3" borderId="8" xfId="1" applyFont="1" applyFill="1" applyBorder="1" applyAlignment="1">
      <alignment horizontal="center"/>
    </xf>
    <xf numFmtId="0" fontId="26" fillId="3" borderId="9" xfId="1" applyFont="1" applyFill="1" applyBorder="1" applyAlignment="1">
      <alignment horizontal="left"/>
    </xf>
    <xf numFmtId="1" fontId="24" fillId="3" borderId="10" xfId="1" applyNumberFormat="1" applyFont="1" applyFill="1" applyBorder="1" applyAlignment="1">
      <alignment horizontal="center"/>
    </xf>
    <xf numFmtId="0" fontId="24" fillId="3" borderId="10" xfId="1" applyFont="1" applyFill="1" applyBorder="1" applyAlignment="1">
      <alignment horizontal="center"/>
    </xf>
    <xf numFmtId="0" fontId="24" fillId="3" borderId="11" xfId="1" applyFont="1" applyFill="1" applyBorder="1" applyAlignment="1">
      <alignment horizontal="center"/>
    </xf>
    <xf numFmtId="1" fontId="5" fillId="3" borderId="1" xfId="1" applyNumberFormat="1" applyFont="1" applyFill="1" applyBorder="1"/>
    <xf numFmtId="0" fontId="5" fillId="3" borderId="1" xfId="0" applyFont="1" applyFill="1" applyBorder="1"/>
    <xf numFmtId="0" fontId="5" fillId="3" borderId="1" xfId="2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1" fontId="5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30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8" xfId="1" applyFont="1" applyFill="1" applyBorder="1" applyAlignment="1">
      <alignment horizontal="center"/>
    </xf>
    <xf numFmtId="0" fontId="32" fillId="0" borderId="0" xfId="0" applyFont="1"/>
    <xf numFmtId="0" fontId="34" fillId="0" borderId="1" xfId="0" applyFont="1" applyBorder="1" applyAlignment="1">
      <alignment vertical="center" textRotation="90"/>
    </xf>
    <xf numFmtId="0" fontId="32" fillId="0" borderId="0" xfId="0" applyFont="1" applyAlignment="1">
      <alignment horizontal="center"/>
    </xf>
    <xf numFmtId="0" fontId="33" fillId="0" borderId="0" xfId="0" applyFont="1"/>
    <xf numFmtId="0" fontId="35" fillId="0" borderId="0" xfId="0" applyFont="1"/>
    <xf numFmtId="1" fontId="34" fillId="0" borderId="16" xfId="1" applyNumberFormat="1" applyFont="1" applyBorder="1" applyAlignment="1">
      <alignment vertical="center" wrapText="1"/>
    </xf>
    <xf numFmtId="0" fontId="34" fillId="0" borderId="1" xfId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1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/>
    </xf>
    <xf numFmtId="0" fontId="36" fillId="0" borderId="0" xfId="0" applyFont="1"/>
    <xf numFmtId="0" fontId="34" fillId="0" borderId="1" xfId="1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39" fillId="0" borderId="0" xfId="1" applyFont="1"/>
    <xf numFmtId="0" fontId="40" fillId="0" borderId="0" xfId="0" applyFont="1"/>
    <xf numFmtId="1" fontId="41" fillId="0" borderId="0" xfId="1" applyNumberFormat="1" applyFont="1" applyAlignment="1">
      <alignment vertical="center" wrapText="1"/>
    </xf>
    <xf numFmtId="0" fontId="42" fillId="0" borderId="0" xfId="0" applyFont="1"/>
    <xf numFmtId="0" fontId="44" fillId="0" borderId="1" xfId="0" applyFont="1" applyBorder="1" applyAlignment="1">
      <alignment horizontal="center"/>
    </xf>
    <xf numFmtId="0" fontId="43" fillId="0" borderId="1" xfId="0" applyFont="1" applyBorder="1"/>
    <xf numFmtId="0" fontId="43" fillId="0" borderId="1" xfId="0" applyFont="1" applyBorder="1" applyAlignment="1">
      <alignment horizontal="center"/>
    </xf>
    <xf numFmtId="0" fontId="37" fillId="0" borderId="1" xfId="0" applyFont="1" applyBorder="1"/>
    <xf numFmtId="0" fontId="43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/>
    </xf>
    <xf numFmtId="0" fontId="36" fillId="6" borderId="1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4" fillId="7" borderId="12" xfId="1" applyFont="1" applyFill="1" applyBorder="1" applyAlignment="1">
      <alignment horizontal="center" vertical="center"/>
    </xf>
    <xf numFmtId="1" fontId="34" fillId="7" borderId="12" xfId="1" applyNumberFormat="1" applyFont="1" applyFill="1" applyBorder="1" applyAlignment="1">
      <alignment horizontal="center" vertical="center" wrapText="1"/>
    </xf>
    <xf numFmtId="164" fontId="34" fillId="7" borderId="12" xfId="3" applyFont="1" applyFill="1" applyBorder="1" applyAlignment="1">
      <alignment horizontal="center" vertical="center" textRotation="90" wrapText="1"/>
    </xf>
    <xf numFmtId="164" fontId="34" fillId="7" borderId="12" xfId="3" applyFont="1" applyFill="1" applyBorder="1" applyAlignment="1">
      <alignment horizontal="center" vertical="center" textRotation="90"/>
    </xf>
    <xf numFmtId="49" fontId="34" fillId="7" borderId="12" xfId="3" applyNumberFormat="1" applyFont="1" applyFill="1" applyBorder="1" applyAlignment="1">
      <alignment horizontal="center" vertical="center" textRotation="90" wrapText="1"/>
    </xf>
    <xf numFmtId="0" fontId="34" fillId="7" borderId="1" xfId="1" applyFont="1" applyFill="1" applyBorder="1" applyAlignment="1">
      <alignment horizontal="right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right" vertical="center" wrapText="1"/>
    </xf>
    <xf numFmtId="0" fontId="34" fillId="7" borderId="1" xfId="0" applyFont="1" applyFill="1" applyBorder="1" applyAlignment="1">
      <alignment horizontal="right" vertical="center"/>
    </xf>
    <xf numFmtId="0" fontId="34" fillId="7" borderId="1" xfId="0" applyFont="1" applyFill="1" applyBorder="1" applyAlignment="1">
      <alignment vertical="center"/>
    </xf>
    <xf numFmtId="1" fontId="34" fillId="7" borderId="1" xfId="0" applyNumberFormat="1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left" vertical="center" wrapText="1"/>
    </xf>
    <xf numFmtId="0" fontId="34" fillId="7" borderId="1" xfId="0" applyFont="1" applyFill="1" applyBorder="1" applyAlignment="1">
      <alignment horizontal="center" vertical="top" wrapText="1"/>
    </xf>
    <xf numFmtId="0" fontId="34" fillId="7" borderId="1" xfId="0" applyFont="1" applyFill="1" applyBorder="1" applyAlignment="1">
      <alignment horizontal="justify" vertical="center"/>
    </xf>
    <xf numFmtId="0" fontId="36" fillId="7" borderId="1" xfId="0" applyFont="1" applyFill="1" applyBorder="1" applyAlignment="1">
      <alignment horizontal="left" vertical="center" wrapText="1"/>
    </xf>
    <xf numFmtId="0" fontId="44" fillId="8" borderId="1" xfId="0" applyFont="1" applyFill="1" applyBorder="1" applyAlignment="1">
      <alignment horizontal="center" vertical="center"/>
    </xf>
    <xf numFmtId="0" fontId="44" fillId="8" borderId="1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textRotation="90" wrapText="1"/>
    </xf>
    <xf numFmtId="0" fontId="43" fillId="8" borderId="1" xfId="0" applyFont="1" applyFill="1" applyBorder="1" applyAlignment="1">
      <alignment horizontal="right"/>
    </xf>
    <xf numFmtId="0" fontId="44" fillId="8" borderId="1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1" xfId="0" applyFont="1" applyFill="1" applyBorder="1"/>
    <xf numFmtId="165" fontId="43" fillId="0" borderId="1" xfId="0" applyNumberFormat="1" applyFont="1" applyBorder="1" applyAlignment="1">
      <alignment horizontal="center"/>
    </xf>
    <xf numFmtId="165" fontId="44" fillId="8" borderId="1" xfId="0" applyNumberFormat="1" applyFont="1" applyFill="1" applyBorder="1" applyAlignment="1">
      <alignment horizontal="center"/>
    </xf>
    <xf numFmtId="0" fontId="46" fillId="0" borderId="0" xfId="0" applyFont="1"/>
    <xf numFmtId="0" fontId="46" fillId="0" borderId="0" xfId="0" applyFont="1" applyAlignment="1">
      <alignment horizontal="center"/>
    </xf>
    <xf numFmtId="0" fontId="43" fillId="0" borderId="1" xfId="0" applyFont="1" applyBorder="1" applyAlignment="1">
      <alignment horizontal="left"/>
    </xf>
    <xf numFmtId="0" fontId="36" fillId="0" borderId="1" xfId="0" applyFont="1" applyBorder="1" applyAlignment="1">
      <alignment horizontal="center" vertical="center"/>
    </xf>
    <xf numFmtId="0" fontId="47" fillId="0" borderId="1" xfId="0" applyFont="1" applyBorder="1"/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vertical="center" wrapText="1"/>
    </xf>
    <xf numFmtId="0" fontId="28" fillId="4" borderId="4" xfId="1" applyFont="1" applyFill="1" applyBorder="1" applyAlignment="1">
      <alignment horizontal="center" vertical="center"/>
    </xf>
    <xf numFmtId="0" fontId="28" fillId="4" borderId="5" xfId="1" applyFont="1" applyFill="1" applyBorder="1" applyAlignment="1">
      <alignment horizontal="center" vertical="center"/>
    </xf>
    <xf numFmtId="0" fontId="28" fillId="0" borderId="7" xfId="1" applyFont="1" applyBorder="1" applyAlignment="1">
      <alignment horizontal="left" vertical="center"/>
    </xf>
    <xf numFmtId="0" fontId="28" fillId="0" borderId="1" xfId="1" applyFont="1" applyBorder="1" applyAlignment="1">
      <alignment horizontal="left" vertical="center"/>
    </xf>
    <xf numFmtId="0" fontId="28" fillId="0" borderId="8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28" fillId="0" borderId="17" xfId="1" applyFont="1" applyBorder="1" applyAlignment="1">
      <alignment horizontal="left" vertical="center"/>
    </xf>
    <xf numFmtId="0" fontId="28" fillId="0" borderId="18" xfId="1" applyFont="1" applyBorder="1" applyAlignment="1">
      <alignment horizontal="left" vertical="center"/>
    </xf>
    <xf numFmtId="0" fontId="28" fillId="0" borderId="19" xfId="1" applyFont="1" applyBorder="1" applyAlignment="1">
      <alignment horizontal="left" vertical="center"/>
    </xf>
    <xf numFmtId="0" fontId="28" fillId="0" borderId="20" xfId="1" applyFont="1" applyBorder="1" applyAlignment="1">
      <alignment horizontal="left" vertical="center"/>
    </xf>
    <xf numFmtId="0" fontId="28" fillId="5" borderId="21" xfId="1" applyFont="1" applyFill="1" applyBorder="1" applyAlignment="1">
      <alignment horizontal="center" vertical="center"/>
    </xf>
    <xf numFmtId="0" fontId="28" fillId="5" borderId="20" xfId="1" applyFont="1" applyFill="1" applyBorder="1" applyAlignment="1">
      <alignment horizontal="center" vertical="center"/>
    </xf>
    <xf numFmtId="0" fontId="28" fillId="0" borderId="0" xfId="0" applyFont="1"/>
    <xf numFmtId="0" fontId="28" fillId="0" borderId="22" xfId="0" applyFont="1" applyBorder="1"/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" fontId="34" fillId="0" borderId="23" xfId="1" applyNumberFormat="1" applyFont="1" applyBorder="1" applyAlignment="1">
      <alignment horizontal="center" vertical="top" wrapText="1"/>
    </xf>
    <xf numFmtId="1" fontId="34" fillId="0" borderId="24" xfId="1" applyNumberFormat="1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1" fontId="45" fillId="0" borderId="1" xfId="1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center"/>
    </xf>
  </cellXfs>
  <cellStyles count="4">
    <cellStyle name="Normalny" xfId="0" builtinId="0"/>
    <cellStyle name="Normalny 2" xfId="1" xr:uid="{00000000-0005-0000-0000-000001000000}"/>
    <cellStyle name="Normalny_Arkusz1" xfId="2" xr:uid="{00000000-0005-0000-0000-000002000000}"/>
    <cellStyle name="Walutowy 2" xfId="3" xr:uid="{00000000-0005-0000-0000-000003000000}"/>
  </cellStyles>
  <dxfs count="0"/>
  <tableStyles count="0" defaultTableStyle="TableStyleMedium2" defaultPivotStyle="PivotStyleMedium9"/>
  <colors>
    <mruColors>
      <color rgb="FFA5E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98"/>
  <sheetViews>
    <sheetView workbookViewId="0">
      <selection activeCell="J119" sqref="J119"/>
    </sheetView>
  </sheetViews>
  <sheetFormatPr defaultColWidth="6.28515625" defaultRowHeight="12"/>
  <cols>
    <col min="1" max="1" width="5" style="4" customWidth="1"/>
    <col min="2" max="2" width="32.28515625" style="12" customWidth="1"/>
    <col min="3" max="3" width="6.28515625" style="59" customWidth="1"/>
    <col min="4" max="9" width="6.28515625" style="4" customWidth="1"/>
    <col min="10" max="10" width="6.28515625" style="14" customWidth="1"/>
    <col min="11" max="16" width="0" style="4" hidden="1" customWidth="1"/>
    <col min="17" max="17" width="6.28515625" style="4" customWidth="1"/>
    <col min="18" max="18" width="13" style="4" customWidth="1"/>
    <col min="19" max="19" width="32" style="4" customWidth="1"/>
    <col min="20" max="20" width="49.5703125" style="54" customWidth="1"/>
    <col min="21" max="248" width="13" style="4" customWidth="1"/>
    <col min="249" max="249" width="41.85546875" style="4" customWidth="1"/>
    <col min="250" max="16384" width="6.28515625" style="4"/>
  </cols>
  <sheetData>
    <row r="1" spans="1:20" s="11" customFormat="1" ht="36.75" thickBot="1">
      <c r="A1" s="101" t="s">
        <v>0</v>
      </c>
      <c r="B1" s="102" t="s">
        <v>1</v>
      </c>
      <c r="C1" s="101" t="s">
        <v>2</v>
      </c>
      <c r="D1" s="103" t="s">
        <v>3</v>
      </c>
      <c r="E1" s="104" t="s">
        <v>4</v>
      </c>
      <c r="F1" s="104" t="s">
        <v>5</v>
      </c>
      <c r="G1" s="105" t="s">
        <v>6</v>
      </c>
      <c r="H1" s="105" t="s">
        <v>7</v>
      </c>
      <c r="I1" s="103" t="s">
        <v>8</v>
      </c>
      <c r="J1" s="101" t="s">
        <v>9</v>
      </c>
      <c r="K1" s="106" t="s">
        <v>10</v>
      </c>
      <c r="L1" s="101" t="s">
        <v>11</v>
      </c>
      <c r="M1" s="101" t="s">
        <v>12</v>
      </c>
      <c r="N1" s="101" t="s">
        <v>13</v>
      </c>
      <c r="O1" s="101" t="s">
        <v>14</v>
      </c>
      <c r="P1" s="101" t="s">
        <v>9</v>
      </c>
      <c r="Q1" s="106" t="s">
        <v>10</v>
      </c>
      <c r="R1" s="101" t="s">
        <v>12</v>
      </c>
      <c r="S1" s="101" t="s">
        <v>14</v>
      </c>
      <c r="T1" s="67"/>
    </row>
    <row r="2" spans="1:20" ht="12.6" customHeight="1">
      <c r="A2" s="107">
        <v>1</v>
      </c>
      <c r="B2" s="108" t="s">
        <v>15</v>
      </c>
      <c r="C2" s="109">
        <v>5</v>
      </c>
      <c r="D2" s="110" t="s">
        <v>16</v>
      </c>
      <c r="E2" s="109">
        <v>45</v>
      </c>
      <c r="F2" s="109">
        <v>15</v>
      </c>
      <c r="G2" s="109">
        <v>10</v>
      </c>
      <c r="H2" s="109">
        <v>20</v>
      </c>
      <c r="I2" s="109">
        <v>0</v>
      </c>
      <c r="J2" s="109">
        <v>1</v>
      </c>
      <c r="K2" s="110"/>
      <c r="L2" s="111"/>
      <c r="M2" s="111"/>
      <c r="N2" s="112"/>
      <c r="O2" s="111"/>
      <c r="P2" s="111"/>
      <c r="Q2" s="111">
        <v>1</v>
      </c>
      <c r="R2" s="113" t="s">
        <v>17</v>
      </c>
      <c r="S2" s="114" t="s">
        <v>18</v>
      </c>
    </row>
    <row r="3" spans="1:20" ht="12.6" customHeight="1">
      <c r="A3" s="115">
        <v>2</v>
      </c>
      <c r="B3" s="60" t="s">
        <v>19</v>
      </c>
      <c r="C3" s="3">
        <v>5</v>
      </c>
      <c r="D3" s="8" t="s">
        <v>16</v>
      </c>
      <c r="E3" s="3">
        <v>56</v>
      </c>
      <c r="F3" s="3">
        <v>14</v>
      </c>
      <c r="G3" s="3">
        <v>17</v>
      </c>
      <c r="H3" s="3">
        <v>25</v>
      </c>
      <c r="I3" s="3">
        <v>0</v>
      </c>
      <c r="J3" s="3">
        <v>1</v>
      </c>
      <c r="K3" s="8"/>
      <c r="L3" s="20"/>
      <c r="M3" s="20"/>
      <c r="N3" s="47"/>
      <c r="O3" s="20"/>
      <c r="P3" s="20"/>
      <c r="Q3" s="20">
        <v>1</v>
      </c>
      <c r="R3" s="48" t="s">
        <v>17</v>
      </c>
      <c r="S3" s="116" t="s">
        <v>18</v>
      </c>
    </row>
    <row r="4" spans="1:20">
      <c r="A4" s="115">
        <v>3</v>
      </c>
      <c r="B4" s="60" t="s">
        <v>20</v>
      </c>
      <c r="C4" s="3">
        <v>6</v>
      </c>
      <c r="D4" s="8" t="s">
        <v>16</v>
      </c>
      <c r="E4" s="3">
        <v>60</v>
      </c>
      <c r="F4" s="3">
        <v>21</v>
      </c>
      <c r="G4" s="3">
        <v>14</v>
      </c>
      <c r="H4" s="3">
        <v>25</v>
      </c>
      <c r="I4" s="3">
        <v>0</v>
      </c>
      <c r="J4" s="3">
        <v>1</v>
      </c>
      <c r="K4" s="8"/>
      <c r="L4" s="20"/>
      <c r="M4" s="20"/>
      <c r="N4" s="47"/>
      <c r="O4" s="20"/>
      <c r="P4" s="20"/>
      <c r="Q4" s="20">
        <v>1</v>
      </c>
      <c r="R4" s="48" t="s">
        <v>17</v>
      </c>
      <c r="S4" s="116" t="s">
        <v>18</v>
      </c>
    </row>
    <row r="5" spans="1:20">
      <c r="A5" s="115">
        <v>4</v>
      </c>
      <c r="B5" s="61" t="s">
        <v>21</v>
      </c>
      <c r="C5" s="3">
        <v>2</v>
      </c>
      <c r="D5" s="8" t="s">
        <v>22</v>
      </c>
      <c r="E5" s="3">
        <v>30</v>
      </c>
      <c r="F5" s="3">
        <v>0</v>
      </c>
      <c r="G5" s="3">
        <v>0</v>
      </c>
      <c r="H5" s="3">
        <v>30</v>
      </c>
      <c r="I5" s="3">
        <v>0</v>
      </c>
      <c r="J5" s="3">
        <v>1</v>
      </c>
      <c r="K5" s="8"/>
      <c r="L5" s="20"/>
      <c r="M5" s="20"/>
      <c r="N5" s="47"/>
      <c r="O5" s="20"/>
      <c r="P5" s="20"/>
      <c r="Q5" s="20">
        <v>1</v>
      </c>
      <c r="R5" s="48" t="s">
        <v>23</v>
      </c>
      <c r="S5" s="116" t="s">
        <v>18</v>
      </c>
    </row>
    <row r="6" spans="1:20" ht="12.6" customHeight="1">
      <c r="A6" s="115">
        <v>8</v>
      </c>
      <c r="B6" s="60" t="s">
        <v>24</v>
      </c>
      <c r="C6" s="3">
        <v>3</v>
      </c>
      <c r="D6" s="8" t="s">
        <v>22</v>
      </c>
      <c r="E6" s="3">
        <v>30</v>
      </c>
      <c r="F6" s="3">
        <v>15</v>
      </c>
      <c r="G6" s="3">
        <v>5</v>
      </c>
      <c r="H6" s="3">
        <v>10</v>
      </c>
      <c r="I6" s="3">
        <v>0</v>
      </c>
      <c r="J6" s="3">
        <v>1</v>
      </c>
      <c r="K6" s="8"/>
      <c r="L6" s="20"/>
      <c r="M6" s="20"/>
      <c r="N6" s="47"/>
      <c r="O6" s="20"/>
      <c r="P6" s="20"/>
      <c r="Q6" s="20">
        <v>1</v>
      </c>
      <c r="R6" s="48" t="s">
        <v>17</v>
      </c>
      <c r="S6" s="116" t="s">
        <v>18</v>
      </c>
    </row>
    <row r="7" spans="1:20" ht="12.6" customHeight="1">
      <c r="A7" s="115">
        <v>9</v>
      </c>
      <c r="B7" s="60" t="s">
        <v>25</v>
      </c>
      <c r="C7" s="3">
        <v>1</v>
      </c>
      <c r="D7" s="8" t="s">
        <v>22</v>
      </c>
      <c r="E7" s="3">
        <v>5</v>
      </c>
      <c r="F7" s="3">
        <v>5</v>
      </c>
      <c r="G7" s="3">
        <v>0</v>
      </c>
      <c r="H7" s="3">
        <v>0</v>
      </c>
      <c r="I7" s="3">
        <v>0</v>
      </c>
      <c r="J7" s="3">
        <v>1</v>
      </c>
      <c r="K7" s="8"/>
      <c r="L7" s="20"/>
      <c r="M7" s="20"/>
      <c r="N7" s="47"/>
      <c r="O7" s="20"/>
      <c r="P7" s="20"/>
      <c r="Q7" s="20">
        <v>1</v>
      </c>
      <c r="R7" s="48" t="s">
        <v>17</v>
      </c>
      <c r="S7" s="116" t="s">
        <v>18</v>
      </c>
    </row>
    <row r="8" spans="1:20" ht="12.6" customHeight="1">
      <c r="A8" s="115">
        <v>10</v>
      </c>
      <c r="B8" s="61" t="s">
        <v>144</v>
      </c>
      <c r="C8" s="3">
        <v>1</v>
      </c>
      <c r="D8" s="8" t="s">
        <v>22</v>
      </c>
      <c r="E8" s="3">
        <v>15</v>
      </c>
      <c r="F8" s="3">
        <v>15</v>
      </c>
      <c r="G8" s="3">
        <v>0</v>
      </c>
      <c r="H8" s="3">
        <v>0</v>
      </c>
      <c r="I8" s="3">
        <v>0</v>
      </c>
      <c r="J8" s="3">
        <v>1</v>
      </c>
      <c r="K8" s="8"/>
      <c r="L8" s="20"/>
      <c r="M8" s="20"/>
      <c r="N8" s="47"/>
      <c r="O8" s="20"/>
      <c r="P8" s="20"/>
      <c r="Q8" s="20">
        <v>1</v>
      </c>
      <c r="R8" s="48" t="s">
        <v>23</v>
      </c>
      <c r="S8" s="116" t="s">
        <v>18</v>
      </c>
    </row>
    <row r="9" spans="1:20" ht="12.6" customHeight="1">
      <c r="A9" s="115">
        <v>12</v>
      </c>
      <c r="B9" s="61" t="s">
        <v>145</v>
      </c>
      <c r="C9" s="3">
        <v>2</v>
      </c>
      <c r="D9" s="8" t="s">
        <v>22</v>
      </c>
      <c r="E9" s="3">
        <v>30</v>
      </c>
      <c r="F9" s="3">
        <v>30</v>
      </c>
      <c r="G9" s="3">
        <v>0</v>
      </c>
      <c r="H9" s="3">
        <v>0</v>
      </c>
      <c r="I9" s="3">
        <v>0</v>
      </c>
      <c r="J9" s="3">
        <v>1</v>
      </c>
      <c r="K9" s="8"/>
      <c r="L9" s="20"/>
      <c r="M9" s="20"/>
      <c r="N9" s="47"/>
      <c r="O9" s="20"/>
      <c r="P9" s="20"/>
      <c r="Q9" s="20">
        <v>1</v>
      </c>
      <c r="R9" s="48" t="s">
        <v>23</v>
      </c>
      <c r="S9" s="116" t="s">
        <v>18</v>
      </c>
    </row>
    <row r="10" spans="1:20" ht="12.75" customHeight="1">
      <c r="A10" s="115">
        <v>14</v>
      </c>
      <c r="B10" s="60" t="s">
        <v>146</v>
      </c>
      <c r="C10" s="3">
        <v>2</v>
      </c>
      <c r="D10" s="8" t="s">
        <v>22</v>
      </c>
      <c r="E10" s="3">
        <v>30</v>
      </c>
      <c r="F10" s="3">
        <v>30</v>
      </c>
      <c r="G10" s="3">
        <v>0</v>
      </c>
      <c r="H10" s="3">
        <v>0</v>
      </c>
      <c r="I10" s="3">
        <v>0</v>
      </c>
      <c r="J10" s="3">
        <v>1</v>
      </c>
      <c r="K10" s="8"/>
      <c r="L10" s="20"/>
      <c r="M10" s="20"/>
      <c r="N10" s="47"/>
      <c r="O10" s="20"/>
      <c r="P10" s="20"/>
      <c r="Q10" s="20">
        <v>1</v>
      </c>
      <c r="R10" s="48" t="s">
        <v>23</v>
      </c>
      <c r="S10" s="116" t="s">
        <v>18</v>
      </c>
    </row>
    <row r="11" spans="1:20" ht="12.6" customHeight="1">
      <c r="A11" s="115">
        <v>16</v>
      </c>
      <c r="B11" s="60" t="s">
        <v>26</v>
      </c>
      <c r="C11" s="3">
        <v>2</v>
      </c>
      <c r="D11" s="8" t="s">
        <v>22</v>
      </c>
      <c r="E11" s="3">
        <v>30</v>
      </c>
      <c r="F11" s="3">
        <v>0</v>
      </c>
      <c r="G11" s="3">
        <v>0</v>
      </c>
      <c r="H11" s="3">
        <v>30</v>
      </c>
      <c r="I11" s="3">
        <v>0</v>
      </c>
      <c r="J11" s="3">
        <v>1</v>
      </c>
      <c r="K11" s="8"/>
      <c r="L11" s="20"/>
      <c r="M11" s="20"/>
      <c r="N11" s="47"/>
      <c r="O11" s="20"/>
      <c r="P11" s="20"/>
      <c r="Q11" s="20">
        <v>1</v>
      </c>
      <c r="R11" s="48" t="s">
        <v>17</v>
      </c>
      <c r="S11" s="116" t="s">
        <v>18</v>
      </c>
    </row>
    <row r="12" spans="1:20" ht="12.6" customHeight="1">
      <c r="A12" s="115">
        <v>17</v>
      </c>
      <c r="B12" s="61" t="s">
        <v>27</v>
      </c>
      <c r="C12" s="3">
        <v>1</v>
      </c>
      <c r="D12" s="8" t="s">
        <v>22</v>
      </c>
      <c r="E12" s="3">
        <v>30</v>
      </c>
      <c r="F12" s="3">
        <v>0</v>
      </c>
      <c r="G12" s="3">
        <v>30</v>
      </c>
      <c r="H12" s="3">
        <v>0</v>
      </c>
      <c r="I12" s="3">
        <v>0</v>
      </c>
      <c r="J12" s="3">
        <v>1</v>
      </c>
      <c r="K12" s="8"/>
      <c r="L12" s="20"/>
      <c r="M12" s="20"/>
      <c r="N12" s="47"/>
      <c r="O12" s="20"/>
      <c r="P12" s="20"/>
      <c r="Q12" s="20">
        <v>1</v>
      </c>
      <c r="R12" s="48" t="s">
        <v>23</v>
      </c>
      <c r="S12" s="116" t="s">
        <v>18</v>
      </c>
    </row>
    <row r="13" spans="1:20" s="76" customFormat="1" ht="24" customHeight="1" thickBot="1">
      <c r="A13" s="117"/>
      <c r="B13" s="118" t="s">
        <v>152</v>
      </c>
      <c r="C13" s="119">
        <f>SUM(C2:C12)</f>
        <v>30</v>
      </c>
      <c r="D13" s="119">
        <f>COUNTIF(D2:D12,"e")</f>
        <v>3</v>
      </c>
      <c r="E13" s="119">
        <f>SUM(E2:E12)</f>
        <v>361</v>
      </c>
      <c r="F13" s="119">
        <f>SUM(F2:F12)</f>
        <v>145</v>
      </c>
      <c r="G13" s="119">
        <f>SUM(G2:G12)</f>
        <v>76</v>
      </c>
      <c r="H13" s="119">
        <f>SUM(H2:H12)</f>
        <v>140</v>
      </c>
      <c r="I13" s="119">
        <f>SUM(I2:I12)</f>
        <v>0</v>
      </c>
      <c r="J13" s="119"/>
      <c r="K13" s="120"/>
      <c r="L13" s="120"/>
      <c r="M13" s="120"/>
      <c r="N13" s="121"/>
      <c r="O13" s="120"/>
      <c r="P13" s="120"/>
      <c r="Q13" s="120"/>
      <c r="R13" s="122"/>
      <c r="S13" s="123">
        <f>ROWS(S2:S12)</f>
        <v>11</v>
      </c>
      <c r="T13" s="75"/>
    </row>
    <row r="14" spans="1:20" ht="12.6" customHeight="1">
      <c r="A14" s="107">
        <v>18</v>
      </c>
      <c r="B14" s="108" t="s">
        <v>28</v>
      </c>
      <c r="C14" s="109">
        <v>5</v>
      </c>
      <c r="D14" s="110" t="s">
        <v>16</v>
      </c>
      <c r="E14" s="109">
        <v>45</v>
      </c>
      <c r="F14" s="109">
        <v>15</v>
      </c>
      <c r="G14" s="109">
        <v>10</v>
      </c>
      <c r="H14" s="109">
        <v>20</v>
      </c>
      <c r="I14" s="109">
        <v>0</v>
      </c>
      <c r="J14" s="109">
        <v>1</v>
      </c>
      <c r="K14" s="110" t="str">
        <f t="shared" ref="K14:K20" si="0">"#REF!/25"</f>
        <v>#REF!/25</v>
      </c>
      <c r="L14" s="111">
        <v>0</v>
      </c>
      <c r="M14" s="111">
        <f t="shared" ref="M14:M20" si="1">IF(H14&gt;0,1,0)</f>
        <v>1</v>
      </c>
      <c r="N14" s="112" t="str">
        <f>"#REF!/E17"</f>
        <v>#REF!/E17</v>
      </c>
      <c r="O14" s="111">
        <v>4.2</v>
      </c>
      <c r="P14" s="111" t="str">
        <f>"#REF!-P17"</f>
        <v>#REF!-P17</v>
      </c>
      <c r="Q14" s="111">
        <v>2</v>
      </c>
      <c r="R14" s="113" t="s">
        <v>17</v>
      </c>
      <c r="S14" s="114" t="s">
        <v>18</v>
      </c>
    </row>
    <row r="15" spans="1:20" ht="12.6" customHeight="1">
      <c r="A15" s="115">
        <v>19</v>
      </c>
      <c r="B15" s="60" t="s">
        <v>29</v>
      </c>
      <c r="C15" s="3">
        <v>5</v>
      </c>
      <c r="D15" s="8" t="s">
        <v>16</v>
      </c>
      <c r="E15" s="3">
        <v>90</v>
      </c>
      <c r="F15" s="3">
        <v>30</v>
      </c>
      <c r="G15" s="3">
        <v>60</v>
      </c>
      <c r="H15" s="3">
        <v>0</v>
      </c>
      <c r="I15" s="3">
        <v>0</v>
      </c>
      <c r="J15" s="3">
        <v>1</v>
      </c>
      <c r="K15" s="8" t="str">
        <f t="shared" si="0"/>
        <v>#REF!/25</v>
      </c>
      <c r="L15" s="20">
        <v>0</v>
      </c>
      <c r="M15" s="20">
        <f t="shared" si="1"/>
        <v>0</v>
      </c>
      <c r="N15" s="47" t="str">
        <f>"#REF!/E18"</f>
        <v>#REF!/E18</v>
      </c>
      <c r="O15" s="20">
        <v>4</v>
      </c>
      <c r="P15" s="20" t="str">
        <f>"#REF!-P18"</f>
        <v>#REF!-P18</v>
      </c>
      <c r="Q15" s="20">
        <v>2</v>
      </c>
      <c r="R15" s="48" t="s">
        <v>17</v>
      </c>
      <c r="S15" s="116" t="s">
        <v>18</v>
      </c>
    </row>
    <row r="16" spans="1:20">
      <c r="A16" s="115">
        <v>20</v>
      </c>
      <c r="B16" s="61" t="s">
        <v>30</v>
      </c>
      <c r="C16" s="3">
        <v>4</v>
      </c>
      <c r="D16" s="8" t="s">
        <v>16</v>
      </c>
      <c r="E16" s="3">
        <v>45</v>
      </c>
      <c r="F16" s="3">
        <v>15</v>
      </c>
      <c r="G16" s="3">
        <v>20</v>
      </c>
      <c r="H16" s="3">
        <v>10</v>
      </c>
      <c r="I16" s="3">
        <v>0</v>
      </c>
      <c r="J16" s="3">
        <v>1</v>
      </c>
      <c r="K16" s="8" t="str">
        <f t="shared" si="0"/>
        <v>#REF!/25</v>
      </c>
      <c r="L16" s="20">
        <v>0</v>
      </c>
      <c r="M16" s="20">
        <f t="shared" si="1"/>
        <v>1</v>
      </c>
      <c r="N16" s="47" t="str">
        <f>"#REF!/E19"</f>
        <v>#REF!/E19</v>
      </c>
      <c r="O16" s="20">
        <v>4</v>
      </c>
      <c r="P16" s="20" t="str">
        <f>"#REF!-P19"</f>
        <v>#REF!-P19</v>
      </c>
      <c r="Q16" s="20">
        <v>2</v>
      </c>
      <c r="R16" s="48" t="s">
        <v>17</v>
      </c>
      <c r="S16" s="116" t="s">
        <v>18</v>
      </c>
    </row>
    <row r="17" spans="1:20">
      <c r="A17" s="115">
        <v>21</v>
      </c>
      <c r="B17" s="60" t="s">
        <v>31</v>
      </c>
      <c r="C17" s="3">
        <v>5</v>
      </c>
      <c r="D17" s="8" t="s">
        <v>16</v>
      </c>
      <c r="E17" s="3">
        <v>60</v>
      </c>
      <c r="F17" s="3">
        <v>30</v>
      </c>
      <c r="G17" s="3">
        <v>20</v>
      </c>
      <c r="H17" s="3">
        <v>10</v>
      </c>
      <c r="I17" s="3">
        <v>0</v>
      </c>
      <c r="J17" s="3">
        <v>1</v>
      </c>
      <c r="K17" s="8" t="str">
        <f t="shared" si="0"/>
        <v>#REF!/25</v>
      </c>
      <c r="L17" s="20">
        <v>0</v>
      </c>
      <c r="M17" s="20">
        <f t="shared" si="1"/>
        <v>1</v>
      </c>
      <c r="N17" s="47" t="str">
        <f>"#REF!/E20"</f>
        <v>#REF!/E20</v>
      </c>
      <c r="O17" s="20">
        <f>E17/25</f>
        <v>2.4</v>
      </c>
      <c r="P17" s="20" t="str">
        <f>"#REF!-P20"</f>
        <v>#REF!-P20</v>
      </c>
      <c r="Q17" s="20">
        <v>2</v>
      </c>
      <c r="R17" s="48" t="s">
        <v>17</v>
      </c>
      <c r="S17" s="116" t="s">
        <v>18</v>
      </c>
    </row>
    <row r="18" spans="1:20">
      <c r="A18" s="115">
        <v>22</v>
      </c>
      <c r="B18" s="60" t="s">
        <v>32</v>
      </c>
      <c r="C18" s="3">
        <v>3</v>
      </c>
      <c r="D18" s="8" t="s">
        <v>22</v>
      </c>
      <c r="E18" s="3">
        <v>30</v>
      </c>
      <c r="F18" s="3">
        <v>15</v>
      </c>
      <c r="G18" s="3">
        <v>10</v>
      </c>
      <c r="H18" s="3">
        <v>5</v>
      </c>
      <c r="I18" s="3">
        <v>0</v>
      </c>
      <c r="J18" s="3">
        <v>1</v>
      </c>
      <c r="K18" s="8" t="str">
        <f t="shared" si="0"/>
        <v>#REF!/25</v>
      </c>
      <c r="L18" s="20">
        <v>0</v>
      </c>
      <c r="M18" s="20">
        <f t="shared" si="1"/>
        <v>1</v>
      </c>
      <c r="N18" s="47" t="str">
        <f>"#REF!/E21"</f>
        <v>#REF!/E21</v>
      </c>
      <c r="O18" s="20">
        <f>E18/25</f>
        <v>1.2</v>
      </c>
      <c r="P18" s="20" t="str">
        <f>"#REF!-P21"</f>
        <v>#REF!-P21</v>
      </c>
      <c r="Q18" s="20">
        <v>2</v>
      </c>
      <c r="R18" s="48" t="s">
        <v>17</v>
      </c>
      <c r="S18" s="116" t="s">
        <v>18</v>
      </c>
    </row>
    <row r="19" spans="1:20" ht="12.6" customHeight="1">
      <c r="A19" s="115">
        <v>23</v>
      </c>
      <c r="B19" s="60" t="s">
        <v>33</v>
      </c>
      <c r="C19" s="3">
        <v>4</v>
      </c>
      <c r="D19" s="8" t="s">
        <v>16</v>
      </c>
      <c r="E19" s="3">
        <v>45</v>
      </c>
      <c r="F19" s="3">
        <v>15</v>
      </c>
      <c r="G19" s="3">
        <v>20</v>
      </c>
      <c r="H19" s="3">
        <v>10</v>
      </c>
      <c r="I19" s="3">
        <v>0</v>
      </c>
      <c r="J19" s="3">
        <v>1</v>
      </c>
      <c r="K19" s="8" t="str">
        <f t="shared" si="0"/>
        <v>#REF!/25</v>
      </c>
      <c r="L19" s="20">
        <v>1</v>
      </c>
      <c r="M19" s="20">
        <f t="shared" si="1"/>
        <v>1</v>
      </c>
      <c r="N19" s="47" t="str">
        <f>"#REF!/E22"</f>
        <v>#REF!/E22</v>
      </c>
      <c r="O19" s="20">
        <f>E19/25</f>
        <v>1.8</v>
      </c>
      <c r="P19" s="20" t="str">
        <f>"#REF!-P22"</f>
        <v>#REF!-P22</v>
      </c>
      <c r="Q19" s="20">
        <v>2</v>
      </c>
      <c r="R19" s="48" t="s">
        <v>17</v>
      </c>
      <c r="S19" s="116" t="s">
        <v>18</v>
      </c>
    </row>
    <row r="20" spans="1:20" ht="12.6" customHeight="1">
      <c r="A20" s="115">
        <v>24</v>
      </c>
      <c r="B20" s="60" t="s">
        <v>34</v>
      </c>
      <c r="C20" s="3">
        <v>1</v>
      </c>
      <c r="D20" s="8" t="s">
        <v>22</v>
      </c>
      <c r="E20" s="3">
        <v>15</v>
      </c>
      <c r="F20" s="3">
        <v>0</v>
      </c>
      <c r="G20" s="3">
        <v>15</v>
      </c>
      <c r="H20" s="3">
        <v>0</v>
      </c>
      <c r="I20" s="3">
        <v>0</v>
      </c>
      <c r="J20" s="3">
        <v>1</v>
      </c>
      <c r="K20" s="8" t="str">
        <f t="shared" si="0"/>
        <v>#REF!/25</v>
      </c>
      <c r="L20" s="20">
        <v>1</v>
      </c>
      <c r="M20" s="20">
        <f t="shared" si="1"/>
        <v>0</v>
      </c>
      <c r="N20" s="47" t="str">
        <f>"#REF!/E23"</f>
        <v>#REF!/E23</v>
      </c>
      <c r="O20" s="20">
        <f>E20/25</f>
        <v>0.6</v>
      </c>
      <c r="P20" s="20" t="str">
        <f>"#REF!-P23"</f>
        <v>#REF!-P23</v>
      </c>
      <c r="Q20" s="20">
        <v>2</v>
      </c>
      <c r="R20" s="48" t="s">
        <v>23</v>
      </c>
      <c r="S20" s="116" t="s">
        <v>18</v>
      </c>
    </row>
    <row r="21" spans="1:20" ht="12.6" customHeight="1">
      <c r="A21" s="115">
        <v>25</v>
      </c>
      <c r="B21" s="60" t="s">
        <v>35</v>
      </c>
      <c r="C21" s="3">
        <v>1</v>
      </c>
      <c r="D21" s="8" t="s">
        <v>22</v>
      </c>
      <c r="E21" s="3">
        <v>10</v>
      </c>
      <c r="F21" s="3">
        <v>10</v>
      </c>
      <c r="G21" s="7">
        <v>0</v>
      </c>
      <c r="H21" s="7">
        <v>0</v>
      </c>
      <c r="I21" s="3">
        <v>0</v>
      </c>
      <c r="J21" s="3">
        <v>1</v>
      </c>
      <c r="K21" s="8"/>
      <c r="L21" s="20"/>
      <c r="M21" s="20"/>
      <c r="N21" s="47"/>
      <c r="O21" s="20"/>
      <c r="P21" s="20"/>
      <c r="Q21" s="20">
        <v>2</v>
      </c>
      <c r="R21" s="48" t="s">
        <v>17</v>
      </c>
      <c r="S21" s="116" t="s">
        <v>18</v>
      </c>
    </row>
    <row r="22" spans="1:20">
      <c r="A22" s="115">
        <v>26</v>
      </c>
      <c r="B22" s="61" t="s">
        <v>147</v>
      </c>
      <c r="C22" s="3">
        <v>2</v>
      </c>
      <c r="D22" s="8" t="s">
        <v>22</v>
      </c>
      <c r="E22" s="3">
        <v>30</v>
      </c>
      <c r="F22" s="3">
        <v>0</v>
      </c>
      <c r="G22" s="3">
        <v>0</v>
      </c>
      <c r="H22" s="3">
        <v>30</v>
      </c>
      <c r="I22" s="3">
        <v>0</v>
      </c>
      <c r="J22" s="3">
        <v>1</v>
      </c>
      <c r="K22" s="8"/>
      <c r="L22" s="20"/>
      <c r="M22" s="20"/>
      <c r="N22" s="47"/>
      <c r="O22" s="20"/>
      <c r="P22" s="20"/>
      <c r="Q22" s="20">
        <v>2</v>
      </c>
      <c r="R22" s="48" t="s">
        <v>23</v>
      </c>
      <c r="S22" s="116" t="s">
        <v>18</v>
      </c>
    </row>
    <row r="23" spans="1:20" s="74" customFormat="1" ht="21" customHeight="1" thickBot="1">
      <c r="A23" s="124"/>
      <c r="B23" s="118" t="s">
        <v>153</v>
      </c>
      <c r="C23" s="119">
        <f>SUM(C14:C22)</f>
        <v>30</v>
      </c>
      <c r="D23" s="119">
        <f>COUNTIF(D12:D22,"e")</f>
        <v>5</v>
      </c>
      <c r="E23" s="119">
        <f>SUM(E14:E22)</f>
        <v>370</v>
      </c>
      <c r="F23" s="119">
        <f>SUM(F14:F22)</f>
        <v>130</v>
      </c>
      <c r="G23" s="119">
        <f>SUM(G14:G22)</f>
        <v>155</v>
      </c>
      <c r="H23" s="119">
        <f>SUM(H14:H22)</f>
        <v>85</v>
      </c>
      <c r="I23" s="119">
        <f>SUM(I14:I22)</f>
        <v>0</v>
      </c>
      <c r="J23" s="125"/>
      <c r="K23" s="126"/>
      <c r="L23" s="126"/>
      <c r="M23" s="126"/>
      <c r="N23" s="127"/>
      <c r="O23" s="126"/>
      <c r="P23" s="126"/>
      <c r="Q23" s="126"/>
      <c r="R23" s="128"/>
      <c r="S23" s="123">
        <f>ROWS(S12:S22)</f>
        <v>11</v>
      </c>
      <c r="T23" s="73"/>
    </row>
    <row r="24" spans="1:20" ht="12.6" customHeight="1">
      <c r="A24" s="107">
        <v>30</v>
      </c>
      <c r="B24" s="108" t="s">
        <v>36</v>
      </c>
      <c r="C24" s="109">
        <v>3</v>
      </c>
      <c r="D24" s="110" t="s">
        <v>22</v>
      </c>
      <c r="E24" s="109">
        <v>60</v>
      </c>
      <c r="F24" s="109">
        <v>15</v>
      </c>
      <c r="G24" s="109">
        <v>15</v>
      </c>
      <c r="H24" s="109">
        <v>30</v>
      </c>
      <c r="I24" s="109">
        <v>0</v>
      </c>
      <c r="J24" s="109">
        <v>2</v>
      </c>
      <c r="K24" s="110" t="str">
        <f t="shared" ref="K24:K29" si="2">"#REF!/25"</f>
        <v>#REF!/25</v>
      </c>
      <c r="L24" s="111">
        <v>0</v>
      </c>
      <c r="M24" s="111">
        <f t="shared" ref="M24:M29" si="3">IF(H24&gt;0,1,0)</f>
        <v>1</v>
      </c>
      <c r="N24" s="112" t="str">
        <f>"#REF!/E27"</f>
        <v>#REF!/E27</v>
      </c>
      <c r="O24" s="111">
        <v>2.6</v>
      </c>
      <c r="P24" s="111" t="str">
        <f>"#REF!-P27"</f>
        <v>#REF!-P27</v>
      </c>
      <c r="Q24" s="111">
        <v>3</v>
      </c>
      <c r="R24" s="113" t="s">
        <v>17</v>
      </c>
      <c r="S24" s="114" t="s">
        <v>18</v>
      </c>
    </row>
    <row r="25" spans="1:20" ht="12.6" customHeight="1">
      <c r="A25" s="115">
        <v>31</v>
      </c>
      <c r="B25" s="60" t="s">
        <v>37</v>
      </c>
      <c r="C25" s="3">
        <v>5</v>
      </c>
      <c r="D25" s="8" t="s">
        <v>16</v>
      </c>
      <c r="E25" s="3">
        <v>64</v>
      </c>
      <c r="F25" s="3">
        <v>14</v>
      </c>
      <c r="G25" s="3">
        <v>29</v>
      </c>
      <c r="H25" s="3">
        <v>21</v>
      </c>
      <c r="I25" s="3">
        <v>0</v>
      </c>
      <c r="J25" s="3">
        <v>2</v>
      </c>
      <c r="K25" s="8" t="str">
        <f t="shared" si="2"/>
        <v>#REF!/25</v>
      </c>
      <c r="L25" s="20">
        <v>0</v>
      </c>
      <c r="M25" s="20">
        <f t="shared" si="3"/>
        <v>1</v>
      </c>
      <c r="N25" s="47" t="str">
        <f>"#REF!/E28"</f>
        <v>#REF!/E28</v>
      </c>
      <c r="O25" s="20">
        <v>2.5</v>
      </c>
      <c r="P25" s="20" t="str">
        <f>"#REF!-P28"</f>
        <v>#REF!-P28</v>
      </c>
      <c r="Q25" s="20">
        <v>3</v>
      </c>
      <c r="R25" s="48" t="s">
        <v>17</v>
      </c>
      <c r="S25" s="116" t="s">
        <v>18</v>
      </c>
    </row>
    <row r="26" spans="1:20" ht="12.6" customHeight="1">
      <c r="A26" s="115">
        <v>32</v>
      </c>
      <c r="B26" s="60" t="s">
        <v>38</v>
      </c>
      <c r="C26" s="3">
        <v>3</v>
      </c>
      <c r="D26" s="8" t="s">
        <v>16</v>
      </c>
      <c r="E26" s="3">
        <v>45</v>
      </c>
      <c r="F26" s="3">
        <v>15</v>
      </c>
      <c r="G26" s="3">
        <v>10</v>
      </c>
      <c r="H26" s="3">
        <v>20</v>
      </c>
      <c r="I26" s="3">
        <v>0</v>
      </c>
      <c r="J26" s="3">
        <v>2</v>
      </c>
      <c r="K26" s="8" t="str">
        <f t="shared" si="2"/>
        <v>#REF!/25</v>
      </c>
      <c r="L26" s="20">
        <v>0</v>
      </c>
      <c r="M26" s="20">
        <f t="shared" si="3"/>
        <v>1</v>
      </c>
      <c r="N26" s="47" t="str">
        <f>"#REF!/E29"</f>
        <v>#REF!/E29</v>
      </c>
      <c r="O26" s="20">
        <v>2.6</v>
      </c>
      <c r="P26" s="20" t="str">
        <f>"#REF!-P29"</f>
        <v>#REF!-P29</v>
      </c>
      <c r="Q26" s="20">
        <v>3</v>
      </c>
      <c r="R26" s="48" t="s">
        <v>17</v>
      </c>
      <c r="S26" s="116" t="s">
        <v>18</v>
      </c>
    </row>
    <row r="27" spans="1:20" ht="12.6" customHeight="1">
      <c r="A27" s="115">
        <v>33</v>
      </c>
      <c r="B27" s="60" t="s">
        <v>39</v>
      </c>
      <c r="C27" s="3">
        <v>5</v>
      </c>
      <c r="D27" s="8" t="s">
        <v>16</v>
      </c>
      <c r="E27" s="3">
        <v>90</v>
      </c>
      <c r="F27" s="3">
        <v>45</v>
      </c>
      <c r="G27" s="3">
        <v>30</v>
      </c>
      <c r="H27" s="3">
        <v>15</v>
      </c>
      <c r="I27" s="3">
        <v>0</v>
      </c>
      <c r="J27" s="3">
        <v>2</v>
      </c>
      <c r="K27" s="8" t="str">
        <f t="shared" si="2"/>
        <v>#REF!/25</v>
      </c>
      <c r="L27" s="20">
        <v>0</v>
      </c>
      <c r="M27" s="20">
        <f t="shared" si="3"/>
        <v>1</v>
      </c>
      <c r="N27" s="47" t="str">
        <f>"#REF!/E30"</f>
        <v>#REF!/E30</v>
      </c>
      <c r="O27" s="20">
        <v>2.5</v>
      </c>
      <c r="P27" s="20" t="str">
        <f>"#REF!-P30"</f>
        <v>#REF!-P30</v>
      </c>
      <c r="Q27" s="20">
        <v>3</v>
      </c>
      <c r="R27" s="48" t="s">
        <v>17</v>
      </c>
      <c r="S27" s="116" t="s">
        <v>18</v>
      </c>
    </row>
    <row r="28" spans="1:20" ht="12.6" customHeight="1">
      <c r="A28" s="115">
        <v>34</v>
      </c>
      <c r="B28" s="60" t="s">
        <v>40</v>
      </c>
      <c r="C28" s="3">
        <v>3</v>
      </c>
      <c r="D28" s="8" t="s">
        <v>22</v>
      </c>
      <c r="E28" s="3">
        <v>30</v>
      </c>
      <c r="F28" s="3">
        <v>0</v>
      </c>
      <c r="G28" s="3">
        <v>0</v>
      </c>
      <c r="H28" s="3">
        <v>30</v>
      </c>
      <c r="I28" s="3">
        <v>0</v>
      </c>
      <c r="J28" s="3">
        <v>2</v>
      </c>
      <c r="K28" s="8" t="str">
        <f t="shared" si="2"/>
        <v>#REF!/25</v>
      </c>
      <c r="L28" s="20">
        <v>0</v>
      </c>
      <c r="M28" s="20">
        <f t="shared" si="3"/>
        <v>1</v>
      </c>
      <c r="N28" s="47" t="str">
        <f>"#REF!/E31"</f>
        <v>#REF!/E31</v>
      </c>
      <c r="O28" s="20">
        <v>2.2000000000000002</v>
      </c>
      <c r="P28" s="20" t="str">
        <f>"#REF!-P31"</f>
        <v>#REF!-P31</v>
      </c>
      <c r="Q28" s="20">
        <v>3</v>
      </c>
      <c r="R28" s="48" t="s">
        <v>17</v>
      </c>
      <c r="S28" s="116" t="s">
        <v>18</v>
      </c>
    </row>
    <row r="29" spans="1:20" ht="12.6" customHeight="1">
      <c r="A29" s="115">
        <v>35</v>
      </c>
      <c r="B29" s="60" t="s">
        <v>41</v>
      </c>
      <c r="C29" s="3">
        <v>3</v>
      </c>
      <c r="D29" s="8" t="s">
        <v>22</v>
      </c>
      <c r="E29" s="3">
        <v>30</v>
      </c>
      <c r="F29" s="3">
        <v>15</v>
      </c>
      <c r="G29" s="3">
        <v>10</v>
      </c>
      <c r="H29" s="3">
        <v>5</v>
      </c>
      <c r="I29" s="3">
        <v>0</v>
      </c>
      <c r="J29" s="3">
        <v>2</v>
      </c>
      <c r="K29" s="8" t="str">
        <f t="shared" si="2"/>
        <v>#REF!/25</v>
      </c>
      <c r="L29" s="20">
        <v>0</v>
      </c>
      <c r="M29" s="20">
        <f t="shared" si="3"/>
        <v>1</v>
      </c>
      <c r="N29" s="47" t="str">
        <f>"#REF!/E32"</f>
        <v>#REF!/E32</v>
      </c>
      <c r="O29" s="20">
        <f>E29/25</f>
        <v>1.2</v>
      </c>
      <c r="P29" s="20" t="str">
        <f>"#REF!-P32"</f>
        <v>#REF!-P32</v>
      </c>
      <c r="Q29" s="20">
        <v>3</v>
      </c>
      <c r="R29" s="48" t="s">
        <v>17</v>
      </c>
      <c r="S29" s="116" t="s">
        <v>18</v>
      </c>
    </row>
    <row r="30" spans="1:20">
      <c r="A30" s="115">
        <v>36</v>
      </c>
      <c r="B30" s="61" t="s">
        <v>148</v>
      </c>
      <c r="C30" s="3">
        <v>2</v>
      </c>
      <c r="D30" s="8" t="s">
        <v>22</v>
      </c>
      <c r="E30" s="3">
        <v>30</v>
      </c>
      <c r="F30" s="3">
        <v>0</v>
      </c>
      <c r="G30" s="3">
        <v>0</v>
      </c>
      <c r="H30" s="3">
        <v>30</v>
      </c>
      <c r="I30" s="3">
        <v>0</v>
      </c>
      <c r="J30" s="3">
        <v>2</v>
      </c>
      <c r="K30" s="8"/>
      <c r="L30" s="20"/>
      <c r="M30" s="20"/>
      <c r="N30" s="47"/>
      <c r="O30" s="20"/>
      <c r="P30" s="20"/>
      <c r="Q30" s="20">
        <v>3</v>
      </c>
      <c r="R30" s="48" t="s">
        <v>23</v>
      </c>
      <c r="S30" s="116" t="s">
        <v>18</v>
      </c>
    </row>
    <row r="31" spans="1:20" ht="12.6" customHeight="1">
      <c r="A31" s="115">
        <v>40</v>
      </c>
      <c r="B31" s="60" t="s">
        <v>42</v>
      </c>
      <c r="C31" s="3">
        <v>3</v>
      </c>
      <c r="D31" s="8" t="s">
        <v>16</v>
      </c>
      <c r="E31" s="3">
        <v>45</v>
      </c>
      <c r="F31" s="3">
        <v>15</v>
      </c>
      <c r="G31" s="3">
        <v>20</v>
      </c>
      <c r="H31" s="3">
        <v>10</v>
      </c>
      <c r="I31" s="3">
        <v>0</v>
      </c>
      <c r="J31" s="3">
        <v>2</v>
      </c>
      <c r="K31" s="8"/>
      <c r="L31" s="20"/>
      <c r="M31" s="20"/>
      <c r="N31" s="47"/>
      <c r="O31" s="20"/>
      <c r="P31" s="20"/>
      <c r="Q31" s="20">
        <v>3</v>
      </c>
      <c r="R31" s="48" t="s">
        <v>17</v>
      </c>
      <c r="S31" s="116" t="s">
        <v>18</v>
      </c>
    </row>
    <row r="32" spans="1:20" ht="14.25" customHeight="1">
      <c r="A32" s="115">
        <v>41</v>
      </c>
      <c r="B32" s="60" t="s">
        <v>43</v>
      </c>
      <c r="C32" s="3">
        <v>3</v>
      </c>
      <c r="D32" s="8" t="s">
        <v>22</v>
      </c>
      <c r="E32" s="3">
        <v>30</v>
      </c>
      <c r="F32" s="3">
        <v>15</v>
      </c>
      <c r="G32" s="3">
        <v>15</v>
      </c>
      <c r="H32" s="3"/>
      <c r="I32" s="3">
        <v>0</v>
      </c>
      <c r="J32" s="3">
        <v>2</v>
      </c>
      <c r="K32" s="8" t="str">
        <f>"#REF!/25"</f>
        <v>#REF!/25</v>
      </c>
      <c r="L32" s="20">
        <v>1</v>
      </c>
      <c r="M32" s="20">
        <f>IF(H32&gt;0,1,0)</f>
        <v>0</v>
      </c>
      <c r="N32" s="47" t="str">
        <f>"#REF!/E35"</f>
        <v>#REF!/E35</v>
      </c>
      <c r="O32" s="20">
        <f>E32/25</f>
        <v>1.2</v>
      </c>
      <c r="P32" s="20" t="str">
        <f>"#REF!-P35"</f>
        <v>#REF!-P35</v>
      </c>
      <c r="Q32" s="20">
        <v>3</v>
      </c>
      <c r="R32" s="48" t="s">
        <v>17</v>
      </c>
      <c r="S32" s="116" t="s">
        <v>18</v>
      </c>
    </row>
    <row r="33" spans="1:20" s="74" customFormat="1" ht="21.75" customHeight="1" thickBot="1">
      <c r="A33" s="124"/>
      <c r="B33" s="118" t="s">
        <v>154</v>
      </c>
      <c r="C33" s="119">
        <f>SUM(C24:C32)</f>
        <v>30</v>
      </c>
      <c r="D33" s="119">
        <f>COUNTIF(D22:D32,"e")</f>
        <v>4</v>
      </c>
      <c r="E33" s="119">
        <f t="shared" ref="E33:P33" si="4">SUM(E24:E32)</f>
        <v>424</v>
      </c>
      <c r="F33" s="119">
        <f t="shared" si="4"/>
        <v>134</v>
      </c>
      <c r="G33" s="119">
        <f t="shared" si="4"/>
        <v>129</v>
      </c>
      <c r="H33" s="119">
        <f t="shared" si="4"/>
        <v>161</v>
      </c>
      <c r="I33" s="119">
        <f t="shared" si="4"/>
        <v>0</v>
      </c>
      <c r="J33" s="119"/>
      <c r="K33" s="119">
        <f t="shared" si="4"/>
        <v>0</v>
      </c>
      <c r="L33" s="119">
        <f t="shared" si="4"/>
        <v>1</v>
      </c>
      <c r="M33" s="119">
        <f t="shared" si="4"/>
        <v>6</v>
      </c>
      <c r="N33" s="119">
        <f t="shared" si="4"/>
        <v>0</v>
      </c>
      <c r="O33" s="119">
        <f t="shared" si="4"/>
        <v>14.799999999999997</v>
      </c>
      <c r="P33" s="119">
        <f t="shared" si="4"/>
        <v>0</v>
      </c>
      <c r="Q33" s="119"/>
      <c r="R33" s="128"/>
      <c r="S33" s="123">
        <f>ROWS(S22:S32)</f>
        <v>11</v>
      </c>
      <c r="T33" s="73"/>
    </row>
    <row r="34" spans="1:20" ht="12.6" customHeight="1">
      <c r="A34" s="107">
        <v>42</v>
      </c>
      <c r="B34" s="108" t="s">
        <v>44</v>
      </c>
      <c r="C34" s="109">
        <v>4</v>
      </c>
      <c r="D34" s="110" t="s">
        <v>22</v>
      </c>
      <c r="E34" s="109">
        <v>45</v>
      </c>
      <c r="F34" s="109">
        <v>15</v>
      </c>
      <c r="G34" s="109">
        <v>10</v>
      </c>
      <c r="H34" s="109">
        <v>20</v>
      </c>
      <c r="I34" s="109">
        <v>0</v>
      </c>
      <c r="J34" s="109">
        <v>2</v>
      </c>
      <c r="K34" s="110" t="str">
        <f>"#REF!/25"</f>
        <v>#REF!/25</v>
      </c>
      <c r="L34" s="111">
        <v>0</v>
      </c>
      <c r="M34" s="111">
        <f>IF(H34&gt;0,1,0)</f>
        <v>1</v>
      </c>
      <c r="N34" s="112" t="str">
        <f>"#REF!/E38"</f>
        <v>#REF!/E38</v>
      </c>
      <c r="O34" s="111">
        <v>2.8</v>
      </c>
      <c r="P34" s="111" t="str">
        <f>"#REF!-P38"</f>
        <v>#REF!-P38</v>
      </c>
      <c r="Q34" s="111">
        <v>4</v>
      </c>
      <c r="R34" s="113" t="s">
        <v>17</v>
      </c>
      <c r="S34" s="114" t="s">
        <v>18</v>
      </c>
    </row>
    <row r="35" spans="1:20" ht="12.6" customHeight="1">
      <c r="A35" s="115">
        <v>43</v>
      </c>
      <c r="B35" s="60" t="s">
        <v>45</v>
      </c>
      <c r="C35" s="3">
        <v>4</v>
      </c>
      <c r="D35" s="8" t="s">
        <v>22</v>
      </c>
      <c r="E35" s="3">
        <v>45</v>
      </c>
      <c r="F35" s="3">
        <v>15</v>
      </c>
      <c r="G35" s="3">
        <v>10</v>
      </c>
      <c r="H35" s="3">
        <v>20</v>
      </c>
      <c r="I35" s="3">
        <v>0</v>
      </c>
      <c r="J35" s="3">
        <v>2</v>
      </c>
      <c r="K35" s="8" t="str">
        <f>"#REF!/25"</f>
        <v>#REF!/25</v>
      </c>
      <c r="L35" s="20">
        <v>0</v>
      </c>
      <c r="M35" s="20">
        <f>IF(H35&gt;0,1,0)</f>
        <v>1</v>
      </c>
      <c r="N35" s="47" t="str">
        <f>"#REF!/E39"</f>
        <v>#REF!/E39</v>
      </c>
      <c r="O35" s="20">
        <v>2.5</v>
      </c>
      <c r="P35" s="20" t="str">
        <f>"#REF!-P39"</f>
        <v>#REF!-P39</v>
      </c>
      <c r="Q35" s="20">
        <v>4</v>
      </c>
      <c r="R35" s="48" t="s">
        <v>17</v>
      </c>
      <c r="S35" s="116" t="s">
        <v>18</v>
      </c>
    </row>
    <row r="36" spans="1:20" ht="12.6" customHeight="1">
      <c r="A36" s="115">
        <v>44</v>
      </c>
      <c r="B36" s="60" t="s">
        <v>46</v>
      </c>
      <c r="C36" s="3">
        <v>3</v>
      </c>
      <c r="D36" s="8" t="s">
        <v>22</v>
      </c>
      <c r="E36" s="3">
        <v>30</v>
      </c>
      <c r="F36" s="3">
        <v>15</v>
      </c>
      <c r="G36" s="3">
        <v>5</v>
      </c>
      <c r="H36" s="3">
        <v>10</v>
      </c>
      <c r="I36" s="3">
        <v>0</v>
      </c>
      <c r="J36" s="3">
        <v>2</v>
      </c>
      <c r="K36" s="8" t="str">
        <f>"#REF!/25"</f>
        <v>#REF!/25</v>
      </c>
      <c r="L36" s="20">
        <v>0</v>
      </c>
      <c r="M36" s="20">
        <f>IF(H36&gt;0,1,0)</f>
        <v>1</v>
      </c>
      <c r="N36" s="47" t="str">
        <f>"#REF!/E40"</f>
        <v>#REF!/E40</v>
      </c>
      <c r="O36" s="20">
        <v>2.6</v>
      </c>
      <c r="P36" s="20" t="str">
        <f>"#REF!-P40"</f>
        <v>#REF!-P40</v>
      </c>
      <c r="Q36" s="20">
        <v>4</v>
      </c>
      <c r="R36" s="48" t="s">
        <v>17</v>
      </c>
      <c r="S36" s="116" t="s">
        <v>18</v>
      </c>
    </row>
    <row r="37" spans="1:20" ht="12.6" customHeight="1">
      <c r="A37" s="115">
        <v>45</v>
      </c>
      <c r="B37" s="61" t="s">
        <v>149</v>
      </c>
      <c r="C37" s="3">
        <v>2</v>
      </c>
      <c r="D37" s="8" t="s">
        <v>16</v>
      </c>
      <c r="E37" s="3">
        <v>15</v>
      </c>
      <c r="F37" s="3">
        <v>0</v>
      </c>
      <c r="G37" s="3">
        <v>0</v>
      </c>
      <c r="H37" s="3">
        <v>15</v>
      </c>
      <c r="I37" s="3">
        <v>0</v>
      </c>
      <c r="J37" s="3">
        <v>2</v>
      </c>
      <c r="K37" s="8"/>
      <c r="L37" s="20"/>
      <c r="M37" s="20"/>
      <c r="N37" s="47"/>
      <c r="O37" s="20"/>
      <c r="P37" s="20"/>
      <c r="Q37" s="20">
        <v>4</v>
      </c>
      <c r="R37" s="48" t="s">
        <v>23</v>
      </c>
      <c r="S37" s="116" t="s">
        <v>18</v>
      </c>
    </row>
    <row r="38" spans="1:20" ht="12.6" customHeight="1">
      <c r="A38" s="115">
        <v>49</v>
      </c>
      <c r="B38" s="60" t="s">
        <v>47</v>
      </c>
      <c r="C38" s="3">
        <v>5</v>
      </c>
      <c r="D38" s="8" t="s">
        <v>16</v>
      </c>
      <c r="E38" s="3">
        <v>60</v>
      </c>
      <c r="F38" s="3">
        <v>30</v>
      </c>
      <c r="G38" s="3">
        <v>10</v>
      </c>
      <c r="H38" s="3">
        <v>20</v>
      </c>
      <c r="I38" s="3">
        <v>0</v>
      </c>
      <c r="J38" s="3">
        <v>2</v>
      </c>
      <c r="K38" s="8"/>
      <c r="L38" s="20"/>
      <c r="M38" s="20"/>
      <c r="N38" s="47"/>
      <c r="O38" s="20"/>
      <c r="P38" s="20"/>
      <c r="Q38" s="20">
        <v>4</v>
      </c>
      <c r="R38" s="48" t="s">
        <v>17</v>
      </c>
      <c r="S38" s="116" t="s">
        <v>18</v>
      </c>
    </row>
    <row r="39" spans="1:20" ht="12.6" customHeight="1">
      <c r="A39" s="115">
        <v>50</v>
      </c>
      <c r="B39" s="60" t="s">
        <v>48</v>
      </c>
      <c r="C39" s="3">
        <v>5</v>
      </c>
      <c r="D39" s="8" t="s">
        <v>16</v>
      </c>
      <c r="E39" s="3">
        <v>60</v>
      </c>
      <c r="F39" s="3">
        <v>30</v>
      </c>
      <c r="G39" s="3">
        <v>10</v>
      </c>
      <c r="H39" s="3">
        <v>20</v>
      </c>
      <c r="I39" s="3">
        <v>0</v>
      </c>
      <c r="J39" s="3">
        <v>2</v>
      </c>
      <c r="K39" s="8" t="str">
        <f>"#REF!/25"</f>
        <v>#REF!/25</v>
      </c>
      <c r="L39" s="20">
        <v>0</v>
      </c>
      <c r="M39" s="20">
        <f>IF(H39&gt;0,1,0)</f>
        <v>1</v>
      </c>
      <c r="N39" s="47" t="str">
        <f>"#REF!/E42"</f>
        <v>#REF!/E42</v>
      </c>
      <c r="O39" s="20">
        <f>E39/25</f>
        <v>2.4</v>
      </c>
      <c r="P39" s="20" t="str">
        <f>"#REF!-P42"</f>
        <v>#REF!-P42</v>
      </c>
      <c r="Q39" s="20">
        <v>4</v>
      </c>
      <c r="R39" s="48" t="s">
        <v>17</v>
      </c>
      <c r="S39" s="116" t="s">
        <v>18</v>
      </c>
    </row>
    <row r="40" spans="1:20" ht="12.6" customHeight="1">
      <c r="A40" s="115">
        <v>51</v>
      </c>
      <c r="B40" s="60" t="s">
        <v>49</v>
      </c>
      <c r="C40" s="3">
        <v>4</v>
      </c>
      <c r="D40" s="8" t="s">
        <v>22</v>
      </c>
      <c r="E40" s="3">
        <v>55</v>
      </c>
      <c r="F40" s="3">
        <v>15</v>
      </c>
      <c r="G40" s="3">
        <v>20</v>
      </c>
      <c r="H40" s="3">
        <v>20</v>
      </c>
      <c r="I40" s="3">
        <v>0</v>
      </c>
      <c r="J40" s="3">
        <v>2</v>
      </c>
      <c r="K40" s="8" t="str">
        <f>"#REF!/25"</f>
        <v>#REF!/25</v>
      </c>
      <c r="L40" s="20">
        <v>1</v>
      </c>
      <c r="M40" s="20">
        <f>IF(H40&gt;0,1,0)</f>
        <v>1</v>
      </c>
      <c r="N40" s="47" t="str">
        <f>"#REF!/E43"</f>
        <v>#REF!/E43</v>
      </c>
      <c r="O40" s="20">
        <f>E40/25</f>
        <v>2.2000000000000002</v>
      </c>
      <c r="P40" s="20" t="str">
        <f>"#REF!-P43"</f>
        <v>#REF!-P43</v>
      </c>
      <c r="Q40" s="20">
        <v>4</v>
      </c>
      <c r="R40" s="48" t="s">
        <v>17</v>
      </c>
      <c r="S40" s="116" t="s">
        <v>18</v>
      </c>
    </row>
    <row r="41" spans="1:20" ht="12.6" customHeight="1">
      <c r="A41" s="115">
        <v>52</v>
      </c>
      <c r="B41" s="60" t="s">
        <v>50</v>
      </c>
      <c r="C41" s="3">
        <v>3</v>
      </c>
      <c r="D41" s="8" t="s">
        <v>16</v>
      </c>
      <c r="E41" s="3">
        <v>45</v>
      </c>
      <c r="F41" s="3">
        <v>15</v>
      </c>
      <c r="G41" s="3">
        <v>10</v>
      </c>
      <c r="H41" s="3">
        <v>20</v>
      </c>
      <c r="I41" s="3">
        <v>0</v>
      </c>
      <c r="J41" s="3">
        <v>2</v>
      </c>
      <c r="K41" s="8"/>
      <c r="L41" s="20"/>
      <c r="M41" s="20"/>
      <c r="N41" s="47"/>
      <c r="O41" s="20"/>
      <c r="P41" s="20"/>
      <c r="Q41" s="20">
        <v>4</v>
      </c>
      <c r="R41" s="48" t="s">
        <v>17</v>
      </c>
      <c r="S41" s="116" t="s">
        <v>18</v>
      </c>
    </row>
    <row r="42" spans="1:20" s="74" customFormat="1" ht="18.75" customHeight="1" thickBot="1">
      <c r="A42" s="124"/>
      <c r="B42" s="118" t="s">
        <v>155</v>
      </c>
      <c r="C42" s="119">
        <f>SUM(C34:C41)</f>
        <v>30</v>
      </c>
      <c r="D42" s="119">
        <f>COUNTIF(D34:D41,"e")</f>
        <v>4</v>
      </c>
      <c r="E42" s="119">
        <f>SUM(E34:E41)</f>
        <v>355</v>
      </c>
      <c r="F42" s="119">
        <f>SUM(F34:F41)</f>
        <v>135</v>
      </c>
      <c r="G42" s="119">
        <f>SUM(G34:G41)</f>
        <v>75</v>
      </c>
      <c r="H42" s="119">
        <f>SUM(H34:H41)</f>
        <v>145</v>
      </c>
      <c r="I42" s="119">
        <f>SUM(I34:I41)</f>
        <v>0</v>
      </c>
      <c r="J42" s="125"/>
      <c r="K42" s="126"/>
      <c r="L42" s="126"/>
      <c r="M42" s="126"/>
      <c r="N42" s="127"/>
      <c r="O42" s="126"/>
      <c r="P42" s="126"/>
      <c r="Q42" s="126"/>
      <c r="R42" s="128"/>
      <c r="S42" s="123">
        <f>ROWS(S31:S41)</f>
        <v>11</v>
      </c>
      <c r="T42" s="73"/>
    </row>
    <row r="43" spans="1:20" ht="12.6" customHeight="1">
      <c r="A43" s="107">
        <v>53</v>
      </c>
      <c r="B43" s="108" t="s">
        <v>51</v>
      </c>
      <c r="C43" s="109">
        <v>3</v>
      </c>
      <c r="D43" s="110" t="s">
        <v>16</v>
      </c>
      <c r="E43" s="109">
        <v>45</v>
      </c>
      <c r="F43" s="109">
        <v>15</v>
      </c>
      <c r="G43" s="129">
        <v>20</v>
      </c>
      <c r="H43" s="129">
        <v>10</v>
      </c>
      <c r="I43" s="109">
        <v>0</v>
      </c>
      <c r="J43" s="109">
        <v>3</v>
      </c>
      <c r="K43" s="111"/>
      <c r="L43" s="111"/>
      <c r="M43" s="111"/>
      <c r="N43" s="111"/>
      <c r="O43" s="111"/>
      <c r="P43" s="111"/>
      <c r="Q43" s="111">
        <v>5</v>
      </c>
      <c r="R43" s="113" t="s">
        <v>17</v>
      </c>
      <c r="S43" s="114" t="s">
        <v>18</v>
      </c>
    </row>
    <row r="44" spans="1:20" ht="12.6" customHeight="1">
      <c r="A44" s="115">
        <v>54</v>
      </c>
      <c r="B44" s="60" t="s">
        <v>52</v>
      </c>
      <c r="C44" s="3">
        <v>3</v>
      </c>
      <c r="D44" s="8" t="s">
        <v>22</v>
      </c>
      <c r="E44" s="3">
        <v>30</v>
      </c>
      <c r="F44" s="3">
        <v>15</v>
      </c>
      <c r="G44" s="7">
        <v>15</v>
      </c>
      <c r="H44" s="7">
        <v>0</v>
      </c>
      <c r="I44" s="3">
        <v>0</v>
      </c>
      <c r="J44" s="3">
        <v>3</v>
      </c>
      <c r="K44" s="20"/>
      <c r="L44" s="20"/>
      <c r="M44" s="20"/>
      <c r="N44" s="20"/>
      <c r="O44" s="20"/>
      <c r="P44" s="20"/>
      <c r="Q44" s="20">
        <v>5</v>
      </c>
      <c r="R44" s="48" t="s">
        <v>17</v>
      </c>
      <c r="S44" s="116" t="s">
        <v>18</v>
      </c>
    </row>
    <row r="45" spans="1:20">
      <c r="A45" s="115">
        <v>55</v>
      </c>
      <c r="B45" s="60" t="s">
        <v>150</v>
      </c>
      <c r="C45" s="3">
        <v>3</v>
      </c>
      <c r="D45" s="8" t="s">
        <v>22</v>
      </c>
      <c r="E45" s="3">
        <v>60</v>
      </c>
      <c r="F45" s="3">
        <v>0</v>
      </c>
      <c r="G45" s="7">
        <v>0</v>
      </c>
      <c r="H45" s="7">
        <v>60</v>
      </c>
      <c r="I45" s="3">
        <v>0</v>
      </c>
      <c r="J45" s="3">
        <v>3</v>
      </c>
      <c r="K45" s="20"/>
      <c r="L45" s="20"/>
      <c r="M45" s="20"/>
      <c r="N45" s="20"/>
      <c r="O45" s="20"/>
      <c r="P45" s="20"/>
      <c r="Q45" s="20">
        <v>5</v>
      </c>
      <c r="R45" s="48" t="s">
        <v>23</v>
      </c>
      <c r="S45" s="116" t="s">
        <v>18</v>
      </c>
    </row>
    <row r="46" spans="1:20" s="54" customFormat="1" ht="11.25" customHeight="1">
      <c r="A46" s="130">
        <v>59</v>
      </c>
      <c r="B46" s="62" t="s">
        <v>53</v>
      </c>
      <c r="C46" s="50">
        <v>4</v>
      </c>
      <c r="D46" s="51" t="s">
        <v>16</v>
      </c>
      <c r="E46" s="50">
        <v>60</v>
      </c>
      <c r="F46" s="50">
        <v>15</v>
      </c>
      <c r="G46" s="52">
        <v>30</v>
      </c>
      <c r="H46" s="52">
        <v>15</v>
      </c>
      <c r="I46" s="50">
        <v>0</v>
      </c>
      <c r="J46" s="50">
        <v>3</v>
      </c>
      <c r="K46" s="49"/>
      <c r="L46" s="49"/>
      <c r="M46" s="49"/>
      <c r="N46" s="49"/>
      <c r="O46" s="49"/>
      <c r="P46" s="49"/>
      <c r="Q46" s="49">
        <v>5</v>
      </c>
      <c r="R46" s="53" t="s">
        <v>17</v>
      </c>
      <c r="S46" s="131" t="s">
        <v>18</v>
      </c>
    </row>
    <row r="47" spans="1:20">
      <c r="A47" s="115">
        <v>60</v>
      </c>
      <c r="B47" s="60" t="s">
        <v>54</v>
      </c>
      <c r="C47" s="3">
        <v>4</v>
      </c>
      <c r="D47" s="8" t="s">
        <v>16</v>
      </c>
      <c r="E47" s="3">
        <v>45</v>
      </c>
      <c r="F47" s="3">
        <v>15</v>
      </c>
      <c r="G47" s="7">
        <v>20</v>
      </c>
      <c r="H47" s="7">
        <v>10</v>
      </c>
      <c r="I47" s="3">
        <v>0</v>
      </c>
      <c r="J47" s="3">
        <v>3</v>
      </c>
      <c r="K47" s="20"/>
      <c r="L47" s="20"/>
      <c r="M47" s="20"/>
      <c r="N47" s="20"/>
      <c r="O47" s="20"/>
      <c r="P47" s="20"/>
      <c r="Q47" s="20">
        <v>5</v>
      </c>
      <c r="R47" s="48" t="s">
        <v>17</v>
      </c>
      <c r="S47" s="116" t="s">
        <v>18</v>
      </c>
    </row>
    <row r="48" spans="1:20" ht="12" customHeight="1">
      <c r="A48" s="115">
        <v>61</v>
      </c>
      <c r="B48" s="60" t="s">
        <v>55</v>
      </c>
      <c r="C48" s="9">
        <v>1</v>
      </c>
      <c r="D48" s="8" t="s">
        <v>22</v>
      </c>
      <c r="E48" s="9">
        <v>15</v>
      </c>
      <c r="F48" s="9">
        <v>15</v>
      </c>
      <c r="G48" s="10">
        <v>0</v>
      </c>
      <c r="H48" s="10">
        <v>0</v>
      </c>
      <c r="I48" s="3">
        <v>0</v>
      </c>
      <c r="J48" s="3">
        <v>3</v>
      </c>
      <c r="K48" s="20"/>
      <c r="L48" s="20"/>
      <c r="M48" s="20"/>
      <c r="N48" s="20"/>
      <c r="O48" s="20"/>
      <c r="P48" s="20"/>
      <c r="Q48" s="20">
        <v>5</v>
      </c>
      <c r="R48" s="48" t="s">
        <v>23</v>
      </c>
      <c r="S48" s="116" t="s">
        <v>18</v>
      </c>
    </row>
    <row r="49" spans="1:20" s="26" customFormat="1">
      <c r="A49" s="132"/>
      <c r="B49" s="63" t="s">
        <v>142</v>
      </c>
      <c r="C49" s="23">
        <v>3</v>
      </c>
      <c r="D49" s="30" t="s">
        <v>16</v>
      </c>
      <c r="E49" s="24">
        <v>70</v>
      </c>
      <c r="F49" s="24">
        <v>15</v>
      </c>
      <c r="G49" s="23">
        <v>45</v>
      </c>
      <c r="H49" s="23">
        <v>15</v>
      </c>
      <c r="I49" s="25">
        <v>0</v>
      </c>
      <c r="J49" s="24">
        <v>3</v>
      </c>
      <c r="K49" s="40"/>
      <c r="L49" s="40"/>
      <c r="M49" s="40"/>
      <c r="N49" s="40"/>
      <c r="O49" s="40"/>
      <c r="P49" s="40"/>
      <c r="Q49" s="40">
        <v>5</v>
      </c>
      <c r="R49" s="55" t="s">
        <v>17</v>
      </c>
      <c r="S49" s="133" t="s">
        <v>90</v>
      </c>
      <c r="T49" s="54"/>
    </row>
    <row r="50" spans="1:20" s="54" customFormat="1" ht="24">
      <c r="A50" s="130">
        <v>75</v>
      </c>
      <c r="B50" s="62" t="s">
        <v>69</v>
      </c>
      <c r="C50" s="50">
        <v>3</v>
      </c>
      <c r="D50" s="51" t="s">
        <v>22</v>
      </c>
      <c r="E50" s="50">
        <v>60</v>
      </c>
      <c r="F50" s="50">
        <v>30</v>
      </c>
      <c r="G50" s="52">
        <v>20</v>
      </c>
      <c r="H50" s="52">
        <v>10</v>
      </c>
      <c r="I50" s="50">
        <v>0</v>
      </c>
      <c r="J50" s="50">
        <v>3</v>
      </c>
      <c r="K50" s="49"/>
      <c r="L50" s="49"/>
      <c r="M50" s="49"/>
      <c r="N50" s="49"/>
      <c r="O50" s="49"/>
      <c r="P50" s="49"/>
      <c r="Q50" s="49">
        <v>5</v>
      </c>
      <c r="R50" s="53" t="s">
        <v>17</v>
      </c>
      <c r="S50" s="131" t="s">
        <v>70</v>
      </c>
    </row>
    <row r="51" spans="1:20" s="54" customFormat="1" ht="24">
      <c r="A51" s="130">
        <v>77</v>
      </c>
      <c r="B51" s="62" t="s">
        <v>71</v>
      </c>
      <c r="C51" s="50">
        <v>3</v>
      </c>
      <c r="D51" s="51" t="s">
        <v>22</v>
      </c>
      <c r="E51" s="50">
        <v>60</v>
      </c>
      <c r="F51" s="50">
        <v>15</v>
      </c>
      <c r="G51" s="52">
        <v>30</v>
      </c>
      <c r="H51" s="52">
        <v>15</v>
      </c>
      <c r="I51" s="50">
        <v>0</v>
      </c>
      <c r="J51" s="50">
        <v>3</v>
      </c>
      <c r="K51" s="49"/>
      <c r="L51" s="49"/>
      <c r="M51" s="49"/>
      <c r="N51" s="49"/>
      <c r="O51" s="49"/>
      <c r="P51" s="49"/>
      <c r="Q51" s="49">
        <v>5</v>
      </c>
      <c r="R51" s="53" t="s">
        <v>17</v>
      </c>
      <c r="S51" s="131" t="s">
        <v>70</v>
      </c>
    </row>
    <row r="52" spans="1:20" s="54" customFormat="1">
      <c r="A52" s="130">
        <v>78</v>
      </c>
      <c r="B52" s="62" t="s">
        <v>72</v>
      </c>
      <c r="C52" s="50">
        <v>3</v>
      </c>
      <c r="D52" s="51" t="s">
        <v>16</v>
      </c>
      <c r="E52" s="50">
        <v>30</v>
      </c>
      <c r="F52" s="50">
        <v>15</v>
      </c>
      <c r="G52" s="52">
        <v>10</v>
      </c>
      <c r="H52" s="52">
        <v>5</v>
      </c>
      <c r="I52" s="50">
        <v>0</v>
      </c>
      <c r="J52" s="50">
        <v>3</v>
      </c>
      <c r="K52" s="49"/>
      <c r="L52" s="49"/>
      <c r="M52" s="49"/>
      <c r="N52" s="49"/>
      <c r="O52" s="49"/>
      <c r="P52" s="49"/>
      <c r="Q52" s="49">
        <v>5</v>
      </c>
      <c r="R52" s="53" t="s">
        <v>17</v>
      </c>
      <c r="S52" s="131" t="s">
        <v>18</v>
      </c>
    </row>
    <row r="53" spans="1:20" s="32" customFormat="1" ht="12.75">
      <c r="A53" s="132">
        <v>84</v>
      </c>
      <c r="B53" s="64" t="s">
        <v>76</v>
      </c>
      <c r="C53" s="33">
        <v>2</v>
      </c>
      <c r="D53" s="38" t="s">
        <v>22</v>
      </c>
      <c r="E53" s="33">
        <v>30</v>
      </c>
      <c r="F53" s="33">
        <v>15</v>
      </c>
      <c r="G53" s="34">
        <v>15</v>
      </c>
      <c r="H53" s="34">
        <v>0</v>
      </c>
      <c r="I53" s="29">
        <v>0</v>
      </c>
      <c r="J53" s="33">
        <v>3</v>
      </c>
      <c r="K53" s="39"/>
      <c r="L53" s="39"/>
      <c r="M53" s="39"/>
      <c r="N53" s="39"/>
      <c r="O53" s="39"/>
      <c r="P53" s="39"/>
      <c r="Q53" s="40">
        <v>5</v>
      </c>
      <c r="R53" s="55" t="s">
        <v>17</v>
      </c>
      <c r="S53" s="133" t="s">
        <v>77</v>
      </c>
      <c r="T53" s="68"/>
    </row>
    <row r="54" spans="1:20" s="32" customFormat="1" ht="12.75">
      <c r="A54" s="132">
        <v>85</v>
      </c>
      <c r="B54" s="64" t="s">
        <v>78</v>
      </c>
      <c r="C54" s="33">
        <v>3</v>
      </c>
      <c r="D54" s="38" t="s">
        <v>22</v>
      </c>
      <c r="E54" s="33">
        <v>30</v>
      </c>
      <c r="F54" s="33">
        <v>15</v>
      </c>
      <c r="G54" s="34">
        <v>15</v>
      </c>
      <c r="H54" s="34">
        <v>0</v>
      </c>
      <c r="I54" s="29">
        <v>0</v>
      </c>
      <c r="J54" s="33">
        <v>3</v>
      </c>
      <c r="K54" s="39"/>
      <c r="L54" s="39"/>
      <c r="M54" s="39"/>
      <c r="N54" s="39"/>
      <c r="O54" s="39"/>
      <c r="P54" s="39"/>
      <c r="Q54" s="40">
        <v>5</v>
      </c>
      <c r="R54" s="55" t="s">
        <v>17</v>
      </c>
      <c r="S54" s="133" t="s">
        <v>77</v>
      </c>
      <c r="T54" s="68"/>
    </row>
    <row r="55" spans="1:20" s="32" customFormat="1" ht="12.75">
      <c r="A55" s="132">
        <v>86</v>
      </c>
      <c r="B55" s="64" t="s">
        <v>79</v>
      </c>
      <c r="C55" s="33">
        <v>2</v>
      </c>
      <c r="D55" s="38" t="s">
        <v>22</v>
      </c>
      <c r="E55" s="33">
        <v>30</v>
      </c>
      <c r="F55" s="33">
        <v>15</v>
      </c>
      <c r="G55" s="34">
        <v>10</v>
      </c>
      <c r="H55" s="34">
        <v>5</v>
      </c>
      <c r="I55" s="29">
        <v>0</v>
      </c>
      <c r="J55" s="33">
        <v>3</v>
      </c>
      <c r="K55" s="39"/>
      <c r="L55" s="39"/>
      <c r="M55" s="39"/>
      <c r="N55" s="39"/>
      <c r="O55" s="39"/>
      <c r="P55" s="39"/>
      <c r="Q55" s="40">
        <v>5</v>
      </c>
      <c r="R55" s="55" t="s">
        <v>17</v>
      </c>
      <c r="S55" s="133" t="s">
        <v>77</v>
      </c>
      <c r="T55" s="68"/>
    </row>
    <row r="56" spans="1:20" s="32" customFormat="1" ht="12.75">
      <c r="A56" s="132">
        <v>87</v>
      </c>
      <c r="B56" s="64" t="s">
        <v>80</v>
      </c>
      <c r="C56" s="33">
        <v>2</v>
      </c>
      <c r="D56" s="38" t="s">
        <v>16</v>
      </c>
      <c r="E56" s="33">
        <v>45</v>
      </c>
      <c r="F56" s="33">
        <v>15</v>
      </c>
      <c r="G56" s="34">
        <v>20</v>
      </c>
      <c r="H56" s="34">
        <v>10</v>
      </c>
      <c r="I56" s="29">
        <v>0</v>
      </c>
      <c r="J56" s="33">
        <v>3</v>
      </c>
      <c r="K56" s="39"/>
      <c r="L56" s="39"/>
      <c r="M56" s="39"/>
      <c r="N56" s="39"/>
      <c r="O56" s="39"/>
      <c r="P56" s="39"/>
      <c r="Q56" s="40">
        <v>5</v>
      </c>
      <c r="R56" s="55" t="s">
        <v>17</v>
      </c>
      <c r="S56" s="133" t="s">
        <v>77</v>
      </c>
      <c r="T56" s="68"/>
    </row>
    <row r="57" spans="1:20" s="32" customFormat="1" ht="12.75">
      <c r="A57" s="132">
        <v>88</v>
      </c>
      <c r="B57" s="64" t="s">
        <v>81</v>
      </c>
      <c r="C57" s="33">
        <v>4</v>
      </c>
      <c r="D57" s="38" t="s">
        <v>22</v>
      </c>
      <c r="E57" s="33">
        <v>30</v>
      </c>
      <c r="F57" s="33">
        <v>15</v>
      </c>
      <c r="G57" s="34">
        <v>15</v>
      </c>
      <c r="H57" s="34">
        <v>0</v>
      </c>
      <c r="I57" s="29">
        <v>0</v>
      </c>
      <c r="J57" s="33">
        <v>3</v>
      </c>
      <c r="K57" s="39"/>
      <c r="L57" s="39"/>
      <c r="M57" s="39"/>
      <c r="N57" s="39"/>
      <c r="O57" s="39"/>
      <c r="P57" s="39"/>
      <c r="Q57" s="40">
        <v>5</v>
      </c>
      <c r="R57" s="55" t="s">
        <v>17</v>
      </c>
      <c r="S57" s="133" t="s">
        <v>77</v>
      </c>
      <c r="T57" s="68"/>
    </row>
    <row r="58" spans="1:20" s="26" customFormat="1" ht="24">
      <c r="A58" s="132">
        <v>123</v>
      </c>
      <c r="B58" s="64" t="s">
        <v>89</v>
      </c>
      <c r="C58" s="29">
        <v>3</v>
      </c>
      <c r="D58" s="30" t="s">
        <v>22</v>
      </c>
      <c r="E58" s="29">
        <v>30</v>
      </c>
      <c r="F58" s="29">
        <v>15</v>
      </c>
      <c r="G58" s="31">
        <v>5</v>
      </c>
      <c r="H58" s="31">
        <v>10</v>
      </c>
      <c r="I58" s="29">
        <v>0</v>
      </c>
      <c r="J58" s="29">
        <v>3</v>
      </c>
      <c r="K58" s="40"/>
      <c r="L58" s="40"/>
      <c r="M58" s="40"/>
      <c r="N58" s="40"/>
      <c r="O58" s="40"/>
      <c r="P58" s="40"/>
      <c r="Q58" s="40">
        <v>5</v>
      </c>
      <c r="R58" s="55" t="s">
        <v>17</v>
      </c>
      <c r="S58" s="133" t="s">
        <v>90</v>
      </c>
      <c r="T58" s="54"/>
    </row>
    <row r="59" spans="1:20" s="26" customFormat="1" ht="27" customHeight="1">
      <c r="A59" s="132">
        <v>124</v>
      </c>
      <c r="B59" s="64" t="s">
        <v>151</v>
      </c>
      <c r="C59" s="29">
        <v>4</v>
      </c>
      <c r="D59" s="30" t="s">
        <v>22</v>
      </c>
      <c r="E59" s="29">
        <v>45</v>
      </c>
      <c r="F59" s="29">
        <v>15</v>
      </c>
      <c r="G59" s="31">
        <v>10</v>
      </c>
      <c r="H59" s="31">
        <v>20</v>
      </c>
      <c r="I59" s="29">
        <v>0</v>
      </c>
      <c r="J59" s="29">
        <v>3</v>
      </c>
      <c r="K59" s="40"/>
      <c r="L59" s="40"/>
      <c r="M59" s="40"/>
      <c r="N59" s="40"/>
      <c r="O59" s="40"/>
      <c r="P59" s="40"/>
      <c r="Q59" s="40">
        <v>5</v>
      </c>
      <c r="R59" s="55" t="s">
        <v>17</v>
      </c>
      <c r="S59" s="133" t="s">
        <v>90</v>
      </c>
      <c r="T59" s="54"/>
    </row>
    <row r="60" spans="1:20" s="54" customFormat="1" ht="16.5" customHeight="1">
      <c r="A60" s="130">
        <v>125</v>
      </c>
      <c r="B60" s="62" t="s">
        <v>125</v>
      </c>
      <c r="C60" s="50">
        <v>3</v>
      </c>
      <c r="D60" s="51" t="s">
        <v>16</v>
      </c>
      <c r="E60" s="50">
        <v>45</v>
      </c>
      <c r="F60" s="50">
        <v>15</v>
      </c>
      <c r="G60" s="52">
        <v>10</v>
      </c>
      <c r="H60" s="52">
        <v>20</v>
      </c>
      <c r="I60" s="50">
        <v>0</v>
      </c>
      <c r="J60" s="50">
        <v>3</v>
      </c>
      <c r="K60" s="49"/>
      <c r="L60" s="49"/>
      <c r="M60" s="49"/>
      <c r="N60" s="49"/>
      <c r="O60" s="49"/>
      <c r="P60" s="49"/>
      <c r="Q60" s="49">
        <v>5</v>
      </c>
      <c r="R60" s="53" t="s">
        <v>17</v>
      </c>
      <c r="S60" s="131" t="s">
        <v>90</v>
      </c>
    </row>
    <row r="61" spans="1:20" s="73" customFormat="1" ht="24.75" customHeight="1" thickBot="1">
      <c r="A61" s="134"/>
      <c r="B61" s="135" t="s">
        <v>158</v>
      </c>
      <c r="C61" s="136">
        <f>SUM(C43:C60)</f>
        <v>53</v>
      </c>
      <c r="D61" s="119">
        <f>COUNTIF(D50:D60,"e")</f>
        <v>3</v>
      </c>
      <c r="E61" s="136">
        <f>SUM(E43:E60)</f>
        <v>760</v>
      </c>
      <c r="F61" s="136">
        <f>SUM(F43:F60)</f>
        <v>270</v>
      </c>
      <c r="G61" s="136">
        <f>SUM(G43:G60)</f>
        <v>290</v>
      </c>
      <c r="H61" s="136">
        <f>SUM(H43:H60)</f>
        <v>205</v>
      </c>
      <c r="I61" s="136">
        <f>SUM(I43:I60)</f>
        <v>0</v>
      </c>
      <c r="J61" s="137"/>
      <c r="K61" s="138"/>
      <c r="L61" s="138"/>
      <c r="M61" s="138"/>
      <c r="N61" s="138"/>
      <c r="O61" s="138"/>
      <c r="P61" s="138"/>
      <c r="Q61" s="138"/>
      <c r="R61" s="139"/>
      <c r="S61" s="123">
        <f>ROWS(S43:S60)</f>
        <v>18</v>
      </c>
    </row>
    <row r="62" spans="1:20">
      <c r="A62" s="107">
        <v>62</v>
      </c>
      <c r="B62" s="108" t="s">
        <v>56</v>
      </c>
      <c r="C62" s="109">
        <v>3</v>
      </c>
      <c r="D62" s="110" t="s">
        <v>16</v>
      </c>
      <c r="E62" s="109">
        <v>30</v>
      </c>
      <c r="F62" s="109">
        <v>15</v>
      </c>
      <c r="G62" s="129">
        <v>10</v>
      </c>
      <c r="H62" s="129">
        <v>5</v>
      </c>
      <c r="I62" s="109">
        <v>0</v>
      </c>
      <c r="J62" s="109">
        <v>3</v>
      </c>
      <c r="K62" s="111"/>
      <c r="L62" s="111"/>
      <c r="M62" s="111"/>
      <c r="N62" s="111"/>
      <c r="O62" s="111"/>
      <c r="P62" s="111"/>
      <c r="Q62" s="111">
        <v>6</v>
      </c>
      <c r="R62" s="113" t="s">
        <v>17</v>
      </c>
      <c r="S62" s="114" t="s">
        <v>18</v>
      </c>
    </row>
    <row r="63" spans="1:20">
      <c r="A63" s="115">
        <v>63</v>
      </c>
      <c r="B63" s="60" t="s">
        <v>57</v>
      </c>
      <c r="C63" s="3">
        <v>3</v>
      </c>
      <c r="D63" s="8" t="s">
        <v>16</v>
      </c>
      <c r="E63" s="3">
        <v>45</v>
      </c>
      <c r="F63" s="3">
        <v>15</v>
      </c>
      <c r="G63" s="7">
        <v>20</v>
      </c>
      <c r="H63" s="7">
        <v>10</v>
      </c>
      <c r="I63" s="3">
        <v>0</v>
      </c>
      <c r="J63" s="3">
        <v>3</v>
      </c>
      <c r="K63" s="20"/>
      <c r="L63" s="20"/>
      <c r="M63" s="20"/>
      <c r="N63" s="20"/>
      <c r="O63" s="20"/>
      <c r="P63" s="20"/>
      <c r="Q63" s="20">
        <v>6</v>
      </c>
      <c r="R63" s="48" t="s">
        <v>17</v>
      </c>
      <c r="S63" s="116" t="s">
        <v>18</v>
      </c>
    </row>
    <row r="64" spans="1:20">
      <c r="A64" s="115">
        <v>64</v>
      </c>
      <c r="B64" s="60" t="s">
        <v>58</v>
      </c>
      <c r="C64" s="3">
        <v>3</v>
      </c>
      <c r="D64" s="8" t="s">
        <v>22</v>
      </c>
      <c r="E64" s="3">
        <v>30</v>
      </c>
      <c r="F64" s="3">
        <v>15</v>
      </c>
      <c r="G64" s="7">
        <v>10</v>
      </c>
      <c r="H64" s="7">
        <v>5</v>
      </c>
      <c r="I64" s="3">
        <v>0</v>
      </c>
      <c r="J64" s="3">
        <v>3</v>
      </c>
      <c r="K64" s="20"/>
      <c r="L64" s="20"/>
      <c r="M64" s="20"/>
      <c r="N64" s="20"/>
      <c r="O64" s="20"/>
      <c r="P64" s="20"/>
      <c r="Q64" s="20">
        <v>6</v>
      </c>
      <c r="R64" s="48" t="s">
        <v>17</v>
      </c>
      <c r="S64" s="116" t="s">
        <v>18</v>
      </c>
    </row>
    <row r="65" spans="1:256">
      <c r="A65" s="115">
        <v>65</v>
      </c>
      <c r="B65" s="60" t="s">
        <v>59</v>
      </c>
      <c r="C65" s="3">
        <v>3</v>
      </c>
      <c r="D65" s="8" t="s">
        <v>22</v>
      </c>
      <c r="E65" s="3">
        <v>30</v>
      </c>
      <c r="F65" s="3">
        <v>15</v>
      </c>
      <c r="G65" s="7">
        <v>15</v>
      </c>
      <c r="H65" s="7">
        <v>0</v>
      </c>
      <c r="I65" s="3">
        <v>0</v>
      </c>
      <c r="J65" s="3">
        <v>3</v>
      </c>
      <c r="K65" s="20"/>
      <c r="L65" s="20"/>
      <c r="M65" s="20"/>
      <c r="N65" s="20"/>
      <c r="O65" s="20"/>
      <c r="P65" s="20"/>
      <c r="Q65" s="20">
        <v>6</v>
      </c>
      <c r="R65" s="48" t="s">
        <v>17</v>
      </c>
      <c r="S65" s="116" t="s">
        <v>18</v>
      </c>
    </row>
    <row r="66" spans="1:256" s="11" customFormat="1">
      <c r="A66" s="115">
        <v>66</v>
      </c>
      <c r="B66" s="60" t="s">
        <v>60</v>
      </c>
      <c r="C66" s="3">
        <v>6</v>
      </c>
      <c r="D66" s="8" t="s">
        <v>22</v>
      </c>
      <c r="E66" s="19">
        <v>0</v>
      </c>
      <c r="F66" s="19">
        <v>0</v>
      </c>
      <c r="G66" s="19">
        <v>0</v>
      </c>
      <c r="H66" s="8">
        <v>0</v>
      </c>
      <c r="I66" s="3">
        <v>0</v>
      </c>
      <c r="J66" s="3">
        <v>3</v>
      </c>
      <c r="K66" s="8"/>
      <c r="L66" s="8"/>
      <c r="M66" s="8"/>
      <c r="N66" s="8"/>
      <c r="O66" s="8"/>
      <c r="P66" s="8"/>
      <c r="Q66" s="20">
        <v>6</v>
      </c>
      <c r="R66" s="48" t="s">
        <v>23</v>
      </c>
      <c r="S66" s="116" t="s">
        <v>18</v>
      </c>
      <c r="T66" s="67"/>
    </row>
    <row r="67" spans="1:256" ht="24">
      <c r="A67" s="115">
        <v>67</v>
      </c>
      <c r="B67" s="60" t="s">
        <v>61</v>
      </c>
      <c r="C67" s="9">
        <v>1</v>
      </c>
      <c r="D67" s="8" t="s">
        <v>22</v>
      </c>
      <c r="E67" s="9">
        <v>15</v>
      </c>
      <c r="F67" s="9">
        <v>0</v>
      </c>
      <c r="G67" s="10">
        <v>0</v>
      </c>
      <c r="H67" s="10">
        <v>15</v>
      </c>
      <c r="I67" s="3">
        <v>0</v>
      </c>
      <c r="J67" s="3">
        <v>3</v>
      </c>
      <c r="K67" s="20"/>
      <c r="L67" s="20"/>
      <c r="M67" s="20"/>
      <c r="N67" s="20"/>
      <c r="O67" s="20"/>
      <c r="P67" s="20"/>
      <c r="Q67" s="20">
        <v>6</v>
      </c>
      <c r="R67" s="48" t="s">
        <v>23</v>
      </c>
      <c r="S67" s="116" t="s">
        <v>18</v>
      </c>
    </row>
    <row r="68" spans="1:256">
      <c r="A68" s="115">
        <v>68</v>
      </c>
      <c r="B68" s="60" t="s">
        <v>62</v>
      </c>
      <c r="C68" s="3">
        <v>2</v>
      </c>
      <c r="D68" s="8" t="s">
        <v>22</v>
      </c>
      <c r="E68" s="3">
        <v>30</v>
      </c>
      <c r="F68" s="3">
        <v>15</v>
      </c>
      <c r="G68" s="7">
        <v>10</v>
      </c>
      <c r="H68" s="7">
        <v>5</v>
      </c>
      <c r="I68" s="3">
        <v>0</v>
      </c>
      <c r="J68" s="3">
        <v>3</v>
      </c>
      <c r="K68" s="20"/>
      <c r="L68" s="20"/>
      <c r="M68" s="20"/>
      <c r="N68" s="20"/>
      <c r="O68" s="20"/>
      <c r="P68" s="20"/>
      <c r="Q68" s="20">
        <v>6</v>
      </c>
      <c r="R68" s="48" t="s">
        <v>17</v>
      </c>
      <c r="S68" s="116" t="s">
        <v>18</v>
      </c>
    </row>
    <row r="69" spans="1:256">
      <c r="A69" s="115">
        <v>69</v>
      </c>
      <c r="B69" s="60" t="s">
        <v>63</v>
      </c>
      <c r="C69" s="3">
        <v>2</v>
      </c>
      <c r="D69" s="8" t="s">
        <v>22</v>
      </c>
      <c r="E69" s="3">
        <v>30</v>
      </c>
      <c r="F69" s="3">
        <v>15</v>
      </c>
      <c r="G69" s="7">
        <v>10</v>
      </c>
      <c r="H69" s="7">
        <v>5</v>
      </c>
      <c r="I69" s="3">
        <v>0</v>
      </c>
      <c r="J69" s="3">
        <v>3</v>
      </c>
      <c r="K69" s="20"/>
      <c r="L69" s="20"/>
      <c r="M69" s="20"/>
      <c r="N69" s="20"/>
      <c r="O69" s="20"/>
      <c r="P69" s="20"/>
      <c r="Q69" s="20">
        <v>6</v>
      </c>
      <c r="R69" s="48" t="s">
        <v>17</v>
      </c>
      <c r="S69" s="116" t="s">
        <v>18</v>
      </c>
    </row>
    <row r="70" spans="1:256" s="54" customFormat="1">
      <c r="A70" s="45">
        <v>20</v>
      </c>
      <c r="B70" s="250" t="s">
        <v>228</v>
      </c>
      <c r="C70" s="251">
        <v>2</v>
      </c>
      <c r="D70" s="51" t="s">
        <v>22</v>
      </c>
      <c r="E70" s="252">
        <v>30</v>
      </c>
      <c r="F70" s="252">
        <v>10</v>
      </c>
      <c r="G70" s="251">
        <v>20</v>
      </c>
      <c r="H70" s="251">
        <v>0</v>
      </c>
      <c r="I70" s="253">
        <v>0</v>
      </c>
      <c r="J70" s="252">
        <v>2</v>
      </c>
      <c r="K70" s="252">
        <v>1</v>
      </c>
      <c r="L70" s="45">
        <v>2</v>
      </c>
      <c r="M70" s="254" t="s">
        <v>23</v>
      </c>
      <c r="N70" s="254" t="s">
        <v>18</v>
      </c>
      <c r="O70" s="254" t="s">
        <v>227</v>
      </c>
      <c r="P70" s="45"/>
      <c r="Q70" s="45"/>
      <c r="R70" s="53" t="s">
        <v>17</v>
      </c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s="26" customFormat="1">
      <c r="A71" s="132">
        <v>79</v>
      </c>
      <c r="B71" s="64" t="s">
        <v>73</v>
      </c>
      <c r="C71" s="29">
        <v>3</v>
      </c>
      <c r="D71" s="30" t="s">
        <v>22</v>
      </c>
      <c r="E71" s="29">
        <v>30</v>
      </c>
      <c r="F71" s="29">
        <v>15</v>
      </c>
      <c r="G71" s="31">
        <v>10</v>
      </c>
      <c r="H71" s="31">
        <v>5</v>
      </c>
      <c r="I71" s="29">
        <v>0</v>
      </c>
      <c r="J71" s="29">
        <v>3</v>
      </c>
      <c r="K71" s="40"/>
      <c r="L71" s="40"/>
      <c r="M71" s="40"/>
      <c r="N71" s="40"/>
      <c r="O71" s="40"/>
      <c r="P71" s="40"/>
      <c r="Q71" s="40">
        <v>6</v>
      </c>
      <c r="R71" s="55" t="s">
        <v>17</v>
      </c>
      <c r="S71" s="133" t="s">
        <v>70</v>
      </c>
    </row>
    <row r="72" spans="1:256" s="26" customFormat="1" ht="24">
      <c r="A72" s="132">
        <v>80</v>
      </c>
      <c r="B72" s="64" t="s">
        <v>74</v>
      </c>
      <c r="C72" s="29">
        <v>5</v>
      </c>
      <c r="D72" s="30" t="s">
        <v>22</v>
      </c>
      <c r="E72" s="29">
        <v>75</v>
      </c>
      <c r="F72" s="29">
        <v>30</v>
      </c>
      <c r="G72" s="31">
        <v>30</v>
      </c>
      <c r="H72" s="31">
        <v>15</v>
      </c>
      <c r="I72" s="29">
        <v>0</v>
      </c>
      <c r="J72" s="29">
        <v>3</v>
      </c>
      <c r="K72" s="40"/>
      <c r="L72" s="40"/>
      <c r="M72" s="40"/>
      <c r="N72" s="40"/>
      <c r="O72" s="40"/>
      <c r="P72" s="40"/>
      <c r="Q72" s="40">
        <v>6</v>
      </c>
      <c r="R72" s="55" t="s">
        <v>17</v>
      </c>
      <c r="S72" s="133" t="s">
        <v>70</v>
      </c>
      <c r="T72" s="54"/>
    </row>
    <row r="73" spans="1:256" s="32" customFormat="1" ht="12.75">
      <c r="A73" s="132">
        <v>89</v>
      </c>
      <c r="B73" s="64" t="s">
        <v>82</v>
      </c>
      <c r="C73" s="33">
        <v>2</v>
      </c>
      <c r="D73" s="38" t="s">
        <v>22</v>
      </c>
      <c r="E73" s="33">
        <v>30</v>
      </c>
      <c r="F73" s="33">
        <v>15</v>
      </c>
      <c r="G73" s="34">
        <v>15</v>
      </c>
      <c r="H73" s="34">
        <v>0</v>
      </c>
      <c r="I73" s="29">
        <v>0</v>
      </c>
      <c r="J73" s="33">
        <v>3</v>
      </c>
      <c r="K73" s="39"/>
      <c r="L73" s="39"/>
      <c r="M73" s="39"/>
      <c r="N73" s="39"/>
      <c r="O73" s="39"/>
      <c r="P73" s="39"/>
      <c r="Q73" s="40">
        <v>6</v>
      </c>
      <c r="R73" s="55" t="s">
        <v>17</v>
      </c>
      <c r="S73" s="133" t="s">
        <v>77</v>
      </c>
      <c r="T73" s="68"/>
    </row>
    <row r="74" spans="1:256" s="32" customFormat="1" ht="12.75">
      <c r="A74" s="132">
        <v>90</v>
      </c>
      <c r="B74" s="64" t="s">
        <v>83</v>
      </c>
      <c r="C74" s="33">
        <v>3</v>
      </c>
      <c r="D74" s="38" t="s">
        <v>22</v>
      </c>
      <c r="E74" s="33">
        <v>45</v>
      </c>
      <c r="F74" s="33">
        <v>15</v>
      </c>
      <c r="G74" s="34">
        <v>20</v>
      </c>
      <c r="H74" s="34">
        <v>10</v>
      </c>
      <c r="I74" s="29">
        <v>0</v>
      </c>
      <c r="J74" s="33">
        <v>3</v>
      </c>
      <c r="K74" s="39"/>
      <c r="L74" s="39"/>
      <c r="M74" s="39"/>
      <c r="N74" s="39"/>
      <c r="O74" s="39"/>
      <c r="P74" s="39"/>
      <c r="Q74" s="40">
        <v>6</v>
      </c>
      <c r="R74" s="55" t="s">
        <v>17</v>
      </c>
      <c r="S74" s="133" t="s">
        <v>77</v>
      </c>
      <c r="T74" s="68"/>
    </row>
    <row r="75" spans="1:256" s="68" customFormat="1" ht="24">
      <c r="A75" s="130">
        <v>104</v>
      </c>
      <c r="B75" s="62" t="s">
        <v>87</v>
      </c>
      <c r="C75" s="255">
        <v>3</v>
      </c>
      <c r="D75" s="256" t="s">
        <v>22</v>
      </c>
      <c r="E75" s="255">
        <v>30</v>
      </c>
      <c r="F75" s="255">
        <v>5</v>
      </c>
      <c r="G75" s="257">
        <v>25</v>
      </c>
      <c r="H75" s="257">
        <v>0</v>
      </c>
      <c r="I75" s="50">
        <v>0</v>
      </c>
      <c r="J75" s="255">
        <v>3</v>
      </c>
      <c r="K75" s="258"/>
      <c r="L75" s="258"/>
      <c r="M75" s="258"/>
      <c r="N75" s="258"/>
      <c r="O75" s="258"/>
      <c r="P75" s="258"/>
      <c r="Q75" s="49">
        <v>6</v>
      </c>
      <c r="R75" s="53" t="s">
        <v>17</v>
      </c>
      <c r="S75" s="131" t="s">
        <v>86</v>
      </c>
    </row>
    <row r="76" spans="1:256" s="26" customFormat="1">
      <c r="A76" s="132">
        <v>129</v>
      </c>
      <c r="B76" s="64" t="s">
        <v>91</v>
      </c>
      <c r="C76" s="29">
        <v>2</v>
      </c>
      <c r="D76" s="30" t="s">
        <v>22</v>
      </c>
      <c r="E76" s="29">
        <v>30</v>
      </c>
      <c r="F76" s="29">
        <v>10</v>
      </c>
      <c r="G76" s="31">
        <v>10</v>
      </c>
      <c r="H76" s="31">
        <v>10</v>
      </c>
      <c r="I76" s="29">
        <v>0</v>
      </c>
      <c r="J76" s="29">
        <v>3</v>
      </c>
      <c r="K76" s="40"/>
      <c r="L76" s="40"/>
      <c r="M76" s="40"/>
      <c r="N76" s="40"/>
      <c r="O76" s="40"/>
      <c r="P76" s="40"/>
      <c r="Q76" s="40">
        <v>6</v>
      </c>
      <c r="R76" s="55" t="s">
        <v>17</v>
      </c>
      <c r="S76" s="133" t="s">
        <v>90</v>
      </c>
      <c r="T76" s="54"/>
    </row>
    <row r="77" spans="1:256" s="69" customFormat="1" ht="12.75">
      <c r="A77" s="261"/>
      <c r="B77" s="262" t="s">
        <v>127</v>
      </c>
      <c r="C77" s="263">
        <v>3</v>
      </c>
      <c r="D77" s="263" t="s">
        <v>16</v>
      </c>
      <c r="E77" s="263">
        <v>45</v>
      </c>
      <c r="F77" s="263">
        <v>15</v>
      </c>
      <c r="G77" s="263">
        <v>10</v>
      </c>
      <c r="H77" s="263">
        <v>20</v>
      </c>
      <c r="I77" s="263"/>
      <c r="J77" s="263"/>
      <c r="K77" s="263" t="s">
        <v>126</v>
      </c>
      <c r="L77" s="264"/>
      <c r="M77" s="264"/>
      <c r="N77" s="264"/>
      <c r="O77" s="264"/>
      <c r="P77" s="264"/>
      <c r="Q77" s="264">
        <v>6</v>
      </c>
      <c r="R77" s="264"/>
      <c r="S77" s="265"/>
    </row>
    <row r="78" spans="1:256" s="26" customFormat="1" ht="12.75">
      <c r="A78" s="132"/>
      <c r="B78" s="65" t="s">
        <v>128</v>
      </c>
      <c r="C78" s="36">
        <v>2</v>
      </c>
      <c r="D78" s="36" t="s">
        <v>22</v>
      </c>
      <c r="E78" s="36">
        <v>45</v>
      </c>
      <c r="F78" s="36">
        <v>15</v>
      </c>
      <c r="G78" s="36">
        <v>10</v>
      </c>
      <c r="H78" s="36">
        <v>20</v>
      </c>
      <c r="I78" s="36"/>
      <c r="J78" s="36"/>
      <c r="K78" s="36" t="s">
        <v>129</v>
      </c>
      <c r="L78" s="40"/>
      <c r="M78" s="40"/>
      <c r="N78" s="40"/>
      <c r="O78" s="40"/>
      <c r="P78" s="40"/>
      <c r="Q78" s="40">
        <v>6</v>
      </c>
      <c r="R78" s="40"/>
      <c r="S78" s="140"/>
      <c r="T78" s="54"/>
    </row>
    <row r="79" spans="1:256" s="73" customFormat="1" ht="22.5" customHeight="1" thickBot="1">
      <c r="A79" s="134"/>
      <c r="B79" s="135" t="s">
        <v>156</v>
      </c>
      <c r="C79" s="136">
        <f>SUM(C62:C78)</f>
        <v>48</v>
      </c>
      <c r="D79" s="119">
        <f>COUNTIF(D62:D78,"e")</f>
        <v>3</v>
      </c>
      <c r="E79" s="136">
        <f>SUM(E62:E78)</f>
        <v>570</v>
      </c>
      <c r="F79" s="136">
        <f>SUM(F62:F78)</f>
        <v>220</v>
      </c>
      <c r="G79" s="136">
        <f>SUM(G62:G78)</f>
        <v>225</v>
      </c>
      <c r="H79" s="136">
        <f>SUM(H62:H78)</f>
        <v>125</v>
      </c>
      <c r="I79" s="136">
        <f>SUM(I62:I78)</f>
        <v>0</v>
      </c>
      <c r="J79" s="141"/>
      <c r="K79" s="141"/>
      <c r="L79" s="138"/>
      <c r="M79" s="138"/>
      <c r="N79" s="138"/>
      <c r="O79" s="138"/>
      <c r="P79" s="138"/>
      <c r="Q79" s="138"/>
      <c r="R79" s="138"/>
      <c r="S79" s="123">
        <f>ROWS(S62:S78)</f>
        <v>17</v>
      </c>
    </row>
    <row r="80" spans="1:256">
      <c r="A80" s="107">
        <v>70</v>
      </c>
      <c r="B80" s="108" t="s">
        <v>64</v>
      </c>
      <c r="C80" s="109">
        <v>1</v>
      </c>
      <c r="D80" s="110" t="s">
        <v>22</v>
      </c>
      <c r="E80" s="109">
        <v>15</v>
      </c>
      <c r="F80" s="109">
        <v>15</v>
      </c>
      <c r="G80" s="129">
        <v>0</v>
      </c>
      <c r="H80" s="129">
        <v>0</v>
      </c>
      <c r="I80" s="109">
        <v>0</v>
      </c>
      <c r="J80" s="109">
        <v>4</v>
      </c>
      <c r="K80" s="111"/>
      <c r="L80" s="111"/>
      <c r="M80" s="111"/>
      <c r="N80" s="111"/>
      <c r="O80" s="111"/>
      <c r="P80" s="111"/>
      <c r="Q80" s="111">
        <v>7</v>
      </c>
      <c r="R80" s="113" t="s">
        <v>17</v>
      </c>
      <c r="S80" s="114" t="s">
        <v>18</v>
      </c>
    </row>
    <row r="81" spans="1:256">
      <c r="A81" s="115">
        <v>71</v>
      </c>
      <c r="B81" s="60" t="s">
        <v>65</v>
      </c>
      <c r="C81" s="3">
        <v>1</v>
      </c>
      <c r="D81" s="8" t="s">
        <v>22</v>
      </c>
      <c r="E81" s="3">
        <v>15</v>
      </c>
      <c r="F81" s="3">
        <v>15</v>
      </c>
      <c r="G81" s="3">
        <v>0</v>
      </c>
      <c r="H81" s="3">
        <v>0</v>
      </c>
      <c r="I81" s="3">
        <v>0</v>
      </c>
      <c r="J81" s="3">
        <v>4</v>
      </c>
      <c r="K81" s="20"/>
      <c r="L81" s="20"/>
      <c r="M81" s="20"/>
      <c r="N81" s="20"/>
      <c r="O81" s="20"/>
      <c r="P81" s="20"/>
      <c r="Q81" s="20">
        <v>7</v>
      </c>
      <c r="R81" s="48" t="s">
        <v>17</v>
      </c>
      <c r="S81" s="116" t="s">
        <v>18</v>
      </c>
    </row>
    <row r="82" spans="1:256">
      <c r="A82" s="115">
        <v>72</v>
      </c>
      <c r="B82" s="61" t="s">
        <v>66</v>
      </c>
      <c r="C82" s="3">
        <v>2</v>
      </c>
      <c r="D82" s="8" t="s">
        <v>22</v>
      </c>
      <c r="E82" s="3">
        <v>30</v>
      </c>
      <c r="F82" s="3">
        <v>0</v>
      </c>
      <c r="G82" s="7">
        <v>0</v>
      </c>
      <c r="H82" s="7">
        <v>30</v>
      </c>
      <c r="I82" s="3">
        <v>0</v>
      </c>
      <c r="J82" s="3">
        <v>4</v>
      </c>
      <c r="K82" s="20"/>
      <c r="L82" s="20"/>
      <c r="M82" s="20"/>
      <c r="N82" s="20"/>
      <c r="O82" s="20"/>
      <c r="P82" s="20"/>
      <c r="Q82" s="20">
        <v>7</v>
      </c>
      <c r="R82" s="48" t="s">
        <v>23</v>
      </c>
      <c r="S82" s="116" t="s">
        <v>18</v>
      </c>
    </row>
    <row r="83" spans="1:256">
      <c r="A83" s="115">
        <v>73</v>
      </c>
      <c r="B83" s="60" t="s">
        <v>67</v>
      </c>
      <c r="C83" s="3">
        <v>3</v>
      </c>
      <c r="D83" s="8" t="s">
        <v>16</v>
      </c>
      <c r="E83" s="3">
        <v>30</v>
      </c>
      <c r="F83" s="3">
        <v>15</v>
      </c>
      <c r="G83" s="3">
        <v>10</v>
      </c>
      <c r="H83" s="3">
        <v>5</v>
      </c>
      <c r="I83" s="3">
        <v>0</v>
      </c>
      <c r="J83" s="3">
        <v>4</v>
      </c>
      <c r="K83" s="20"/>
      <c r="L83" s="20"/>
      <c r="M83" s="20"/>
      <c r="N83" s="20"/>
      <c r="O83" s="20"/>
      <c r="P83" s="20"/>
      <c r="Q83" s="20">
        <v>7</v>
      </c>
      <c r="R83" s="48" t="s">
        <v>17</v>
      </c>
      <c r="S83" s="116" t="s">
        <v>18</v>
      </c>
    </row>
    <row r="84" spans="1:256">
      <c r="A84" s="115">
        <v>74</v>
      </c>
      <c r="B84" s="61" t="s">
        <v>68</v>
      </c>
      <c r="C84" s="3">
        <v>10</v>
      </c>
      <c r="D84" s="8" t="s">
        <v>16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4</v>
      </c>
      <c r="K84" s="20"/>
      <c r="L84" s="20"/>
      <c r="M84" s="20"/>
      <c r="N84" s="20"/>
      <c r="O84" s="20"/>
      <c r="P84" s="20"/>
      <c r="Q84" s="20">
        <v>7</v>
      </c>
      <c r="R84" s="48" t="s">
        <v>23</v>
      </c>
      <c r="S84" s="116" t="s">
        <v>18</v>
      </c>
    </row>
    <row r="85" spans="1:256" s="54" customFormat="1">
      <c r="A85" s="130">
        <v>82</v>
      </c>
      <c r="B85" s="62" t="s">
        <v>75</v>
      </c>
      <c r="C85" s="50">
        <v>6</v>
      </c>
      <c r="D85" s="51" t="s">
        <v>22</v>
      </c>
      <c r="E85" s="50">
        <v>75</v>
      </c>
      <c r="F85" s="50">
        <v>30</v>
      </c>
      <c r="G85" s="50">
        <v>30</v>
      </c>
      <c r="H85" s="50">
        <v>15</v>
      </c>
      <c r="I85" s="50">
        <v>0</v>
      </c>
      <c r="J85" s="50">
        <v>4</v>
      </c>
      <c r="K85" s="49"/>
      <c r="L85" s="49"/>
      <c r="M85" s="49"/>
      <c r="N85" s="49"/>
      <c r="O85" s="49"/>
      <c r="P85" s="49"/>
      <c r="Q85" s="49">
        <v>7</v>
      </c>
      <c r="R85" s="53" t="s">
        <v>17</v>
      </c>
      <c r="S85" s="131" t="s">
        <v>70</v>
      </c>
    </row>
    <row r="86" spans="1:256" s="32" customFormat="1" ht="12.75">
      <c r="A86" s="132">
        <v>92</v>
      </c>
      <c r="B86" s="64" t="s">
        <v>84</v>
      </c>
      <c r="C86" s="33">
        <v>4</v>
      </c>
      <c r="D86" s="38" t="s">
        <v>16</v>
      </c>
      <c r="E86" s="33">
        <v>45</v>
      </c>
      <c r="F86" s="33">
        <v>15</v>
      </c>
      <c r="G86" s="33">
        <v>30</v>
      </c>
      <c r="H86" s="33">
        <v>0</v>
      </c>
      <c r="I86" s="29">
        <v>0</v>
      </c>
      <c r="J86" s="33">
        <v>4</v>
      </c>
      <c r="K86" s="39"/>
      <c r="L86" s="39"/>
      <c r="M86" s="39"/>
      <c r="N86" s="39"/>
      <c r="O86" s="39"/>
      <c r="P86" s="39"/>
      <c r="Q86" s="40">
        <v>7</v>
      </c>
      <c r="R86" s="55" t="s">
        <v>17</v>
      </c>
      <c r="S86" s="133" t="s">
        <v>77</v>
      </c>
      <c r="T86" s="68"/>
    </row>
    <row r="87" spans="1:256" s="32" customFormat="1" ht="24">
      <c r="A87" s="132">
        <v>94</v>
      </c>
      <c r="B87" s="64" t="s">
        <v>85</v>
      </c>
      <c r="C87" s="33">
        <v>4</v>
      </c>
      <c r="D87" s="38" t="s">
        <v>22</v>
      </c>
      <c r="E87" s="33">
        <v>45</v>
      </c>
      <c r="F87" s="33">
        <v>15</v>
      </c>
      <c r="G87" s="33">
        <v>30</v>
      </c>
      <c r="H87" s="33">
        <v>0</v>
      </c>
      <c r="I87" s="29">
        <v>0</v>
      </c>
      <c r="J87" s="33">
        <v>4</v>
      </c>
      <c r="K87" s="39"/>
      <c r="L87" s="39"/>
      <c r="M87" s="39"/>
      <c r="N87" s="39"/>
      <c r="O87" s="39"/>
      <c r="P87" s="39"/>
      <c r="Q87" s="40">
        <v>7</v>
      </c>
      <c r="R87" s="55" t="s">
        <v>17</v>
      </c>
      <c r="S87" s="133" t="s">
        <v>77</v>
      </c>
      <c r="T87" s="68"/>
    </row>
    <row r="88" spans="1:256" s="54" customFormat="1">
      <c r="A88" s="130">
        <v>119</v>
      </c>
      <c r="B88" s="62" t="s">
        <v>159</v>
      </c>
      <c r="C88" s="50">
        <v>4</v>
      </c>
      <c r="D88" s="51" t="s">
        <v>16</v>
      </c>
      <c r="E88" s="50">
        <v>30</v>
      </c>
      <c r="F88" s="50">
        <v>15</v>
      </c>
      <c r="G88" s="50">
        <v>10</v>
      </c>
      <c r="H88" s="50">
        <v>5</v>
      </c>
      <c r="I88" s="50">
        <v>0</v>
      </c>
      <c r="J88" s="50">
        <v>4</v>
      </c>
      <c r="K88" s="49"/>
      <c r="L88" s="49"/>
      <c r="M88" s="49"/>
      <c r="N88" s="49"/>
      <c r="O88" s="49"/>
      <c r="P88" s="49"/>
      <c r="Q88" s="49">
        <v>7</v>
      </c>
      <c r="R88" s="53" t="s">
        <v>17</v>
      </c>
      <c r="S88" s="131" t="s">
        <v>88</v>
      </c>
    </row>
    <row r="89" spans="1:256" s="26" customFormat="1" ht="12.75">
      <c r="A89" s="132"/>
      <c r="B89" s="65" t="s">
        <v>130</v>
      </c>
      <c r="C89" s="36">
        <v>2</v>
      </c>
      <c r="D89" s="36" t="s">
        <v>22</v>
      </c>
      <c r="E89" s="36">
        <v>30</v>
      </c>
      <c r="F89" s="36">
        <v>15</v>
      </c>
      <c r="G89" s="36">
        <v>10</v>
      </c>
      <c r="H89" s="36">
        <v>5</v>
      </c>
      <c r="I89" s="36"/>
      <c r="J89" s="36"/>
      <c r="K89" s="36" t="s">
        <v>131</v>
      </c>
      <c r="L89" s="40"/>
      <c r="M89" s="40"/>
      <c r="N89" s="40"/>
      <c r="O89" s="40"/>
      <c r="P89" s="40"/>
      <c r="Q89" s="40">
        <v>7</v>
      </c>
      <c r="R89" s="40"/>
      <c r="S89" s="133" t="s">
        <v>90</v>
      </c>
      <c r="T89" s="54"/>
    </row>
    <row r="90" spans="1:256" s="68" customFormat="1" ht="12.75">
      <c r="A90" s="130"/>
      <c r="B90" s="62" t="s">
        <v>143</v>
      </c>
      <c r="C90" s="255"/>
      <c r="D90" s="256"/>
      <c r="E90" s="255">
        <v>45</v>
      </c>
      <c r="F90" s="255">
        <v>15</v>
      </c>
      <c r="G90" s="257">
        <v>30</v>
      </c>
      <c r="H90" s="257"/>
      <c r="I90" s="50"/>
      <c r="J90" s="255"/>
      <c r="K90" s="258"/>
      <c r="L90" s="258"/>
      <c r="M90" s="258"/>
      <c r="N90" s="258"/>
      <c r="O90" s="258"/>
      <c r="P90" s="258"/>
      <c r="Q90" s="49"/>
      <c r="R90" s="53"/>
      <c r="S90" s="131" t="s">
        <v>90</v>
      </c>
    </row>
    <row r="91" spans="1:256" s="54" customFormat="1" ht="12.75">
      <c r="A91" s="130"/>
      <c r="B91" s="259" t="s">
        <v>132</v>
      </c>
      <c r="C91" s="260">
        <v>3</v>
      </c>
      <c r="D91" s="260" t="s">
        <v>22</v>
      </c>
      <c r="E91" s="260">
        <v>45</v>
      </c>
      <c r="F91" s="260">
        <v>15</v>
      </c>
      <c r="G91" s="260">
        <v>30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131" t="s">
        <v>90</v>
      </c>
    </row>
    <row r="92" spans="1:256" s="26" customFormat="1">
      <c r="A92" s="147"/>
      <c r="B92" s="41" t="s">
        <v>141</v>
      </c>
      <c r="C92" s="57">
        <v>5</v>
      </c>
      <c r="D92" s="42" t="s">
        <v>16</v>
      </c>
      <c r="E92" s="42">
        <v>90</v>
      </c>
      <c r="F92" s="42">
        <v>30</v>
      </c>
      <c r="G92" s="42">
        <v>20</v>
      </c>
      <c r="H92" s="42">
        <v>30</v>
      </c>
      <c r="I92" s="42">
        <v>10</v>
      </c>
      <c r="J92" s="42"/>
      <c r="K92" s="40"/>
      <c r="L92" s="40"/>
      <c r="M92" s="40"/>
      <c r="N92" s="40"/>
      <c r="O92" s="40"/>
      <c r="P92" s="40"/>
      <c r="Q92" s="42"/>
      <c r="R92" s="42"/>
      <c r="S92" s="133" t="s">
        <v>77</v>
      </c>
      <c r="T92" s="69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8"/>
      <c r="IF92" s="58"/>
      <c r="IG92" s="58"/>
      <c r="IH92" s="58"/>
      <c r="II92" s="58"/>
      <c r="IJ92" s="58"/>
      <c r="IK92" s="58"/>
      <c r="IL92" s="58"/>
      <c r="IM92" s="58"/>
      <c r="IN92" s="58"/>
      <c r="IO92" s="58"/>
      <c r="IP92" s="58"/>
      <c r="IQ92" s="58"/>
      <c r="IR92" s="58"/>
      <c r="IS92" s="58"/>
      <c r="IT92" s="58"/>
      <c r="IU92" s="58"/>
      <c r="IV92" s="58"/>
    </row>
    <row r="93" spans="1:256" s="78" customFormat="1" ht="18.75" customHeight="1" thickBot="1">
      <c r="A93" s="124"/>
      <c r="B93" s="118" t="s">
        <v>157</v>
      </c>
      <c r="C93" s="119">
        <f>SUM(C80:C92)</f>
        <v>45</v>
      </c>
      <c r="D93" s="119">
        <f>COUNTIF(D80:D92,"e")</f>
        <v>5</v>
      </c>
      <c r="E93" s="119">
        <f>SUM(E80:E92)</f>
        <v>495</v>
      </c>
      <c r="F93" s="119">
        <f>SUM(F80:F92)</f>
        <v>195</v>
      </c>
      <c r="G93" s="119">
        <f>SUM(G80:G92)</f>
        <v>200</v>
      </c>
      <c r="H93" s="119">
        <f>SUM(H80:H92)</f>
        <v>90</v>
      </c>
      <c r="I93" s="119">
        <f>SUM(I80:I92)</f>
        <v>10</v>
      </c>
      <c r="J93" s="126"/>
      <c r="K93" s="126"/>
      <c r="L93" s="126"/>
      <c r="M93" s="126"/>
      <c r="N93" s="126"/>
      <c r="O93" s="126"/>
      <c r="P93" s="126"/>
      <c r="Q93" s="126"/>
      <c r="R93" s="126"/>
      <c r="S93" s="123">
        <f>ROWS(S79:S92)</f>
        <v>14</v>
      </c>
      <c r="T93" s="77"/>
    </row>
    <row r="94" spans="1:256" s="81" customFormat="1" ht="48" customHeight="1">
      <c r="A94" s="80"/>
      <c r="B94" s="142"/>
      <c r="C94" s="143" t="s">
        <v>2</v>
      </c>
      <c r="D94" s="144" t="s">
        <v>163</v>
      </c>
      <c r="E94" s="145" t="s">
        <v>164</v>
      </c>
      <c r="F94" s="145" t="s">
        <v>5</v>
      </c>
      <c r="G94" s="146" t="s">
        <v>6</v>
      </c>
      <c r="H94" s="146" t="s">
        <v>7</v>
      </c>
      <c r="I94" s="144" t="s">
        <v>8</v>
      </c>
      <c r="J94" s="80"/>
      <c r="K94" s="80"/>
      <c r="L94" s="80"/>
      <c r="M94" s="80"/>
      <c r="N94" s="80"/>
      <c r="O94" s="80"/>
      <c r="P94" s="80"/>
      <c r="Q94" s="80"/>
      <c r="R94" s="80"/>
      <c r="S94" s="82"/>
      <c r="T94" s="80"/>
    </row>
    <row r="95" spans="1:256" s="78" customFormat="1" ht="18.75" customHeight="1">
      <c r="A95" s="73"/>
      <c r="B95" s="86" t="s">
        <v>162</v>
      </c>
      <c r="C95" s="87">
        <f t="shared" ref="C95:I95" si="5">C93+C79+C61+C42+C33+C23+C13</f>
        <v>266</v>
      </c>
      <c r="D95" s="87">
        <f t="shared" si="5"/>
        <v>27</v>
      </c>
      <c r="E95" s="87">
        <f t="shared" si="5"/>
        <v>3335</v>
      </c>
      <c r="F95" s="87">
        <f t="shared" si="5"/>
        <v>1229</v>
      </c>
      <c r="G95" s="87">
        <f t="shared" si="5"/>
        <v>1150</v>
      </c>
      <c r="H95" s="87">
        <f t="shared" si="5"/>
        <v>951</v>
      </c>
      <c r="I95" s="87">
        <f t="shared" si="5"/>
        <v>10</v>
      </c>
      <c r="J95" s="73"/>
      <c r="K95" s="73"/>
      <c r="L95" s="73"/>
      <c r="M95" s="73"/>
      <c r="N95" s="73"/>
      <c r="O95" s="73"/>
      <c r="P95" s="73"/>
      <c r="Q95" s="73"/>
      <c r="R95" s="73" t="s">
        <v>222</v>
      </c>
      <c r="S95" s="87">
        <f>S93+S79+S61+S42+S33+S23+S13</f>
        <v>93</v>
      </c>
      <c r="T95" s="77"/>
    </row>
    <row r="96" spans="1:256" s="54" customFormat="1" ht="15">
      <c r="B96" s="88" t="s">
        <v>160</v>
      </c>
      <c r="C96" s="89"/>
      <c r="D96" s="84"/>
      <c r="E96" s="84">
        <f>E84+E82+E67+E66+E48+E45+E37+E30+E22+E20+E12+E10+E9+E8+E5</f>
        <v>345</v>
      </c>
      <c r="F96" s="84"/>
      <c r="G96" s="84"/>
      <c r="H96" s="84"/>
      <c r="I96" s="84"/>
    </row>
    <row r="97" spans="1:19" ht="15">
      <c r="A97" s="54"/>
      <c r="B97" s="88" t="s">
        <v>165</v>
      </c>
      <c r="C97" s="89"/>
      <c r="D97" s="84"/>
      <c r="E97" s="84">
        <f>E96*100/E95</f>
        <v>10.344827586206897</v>
      </c>
      <c r="F97" s="84"/>
      <c r="G97" s="84"/>
      <c r="H97" s="84"/>
      <c r="I97" s="84"/>
      <c r="J97" s="54"/>
      <c r="K97" s="54"/>
      <c r="L97" s="54"/>
      <c r="M97" s="54"/>
      <c r="N97" s="54"/>
      <c r="O97" s="54"/>
      <c r="P97" s="54"/>
      <c r="Q97" s="54"/>
      <c r="R97" s="54"/>
      <c r="S97" s="54"/>
    </row>
    <row r="98" spans="1:19" ht="15.75">
      <c r="A98" s="54"/>
      <c r="B98" s="90" t="s">
        <v>161</v>
      </c>
      <c r="C98" s="89"/>
      <c r="D98" s="84"/>
      <c r="E98" s="84"/>
      <c r="F98" s="84"/>
      <c r="G98" s="84">
        <f>G95*100/E95</f>
        <v>34.482758620689658</v>
      </c>
      <c r="H98" s="84"/>
      <c r="I98" s="84"/>
      <c r="J98" s="54"/>
      <c r="K98" s="54"/>
      <c r="L98" s="54"/>
      <c r="M98" s="54"/>
      <c r="N98" s="54"/>
      <c r="O98" s="54"/>
      <c r="P98" s="54"/>
      <c r="Q98" s="54"/>
      <c r="R98" s="54"/>
      <c r="S98" s="54"/>
    </row>
    <row r="99" spans="1:19" ht="15.75">
      <c r="A99" s="54"/>
      <c r="B99" s="91"/>
      <c r="C99" s="92"/>
      <c r="D99" s="79"/>
      <c r="E99" s="79"/>
      <c r="F99" s="79"/>
      <c r="G99" s="79"/>
      <c r="H99" s="79"/>
      <c r="I99" s="79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1:19" ht="36">
      <c r="A100" s="54" t="s">
        <v>226</v>
      </c>
      <c r="B100" s="93" t="s">
        <v>1</v>
      </c>
      <c r="C100" s="66" t="s">
        <v>2</v>
      </c>
      <c r="D100" s="94" t="s">
        <v>3</v>
      </c>
      <c r="E100" s="95" t="s">
        <v>4</v>
      </c>
      <c r="F100" s="95" t="s">
        <v>5</v>
      </c>
      <c r="G100" s="96" t="s">
        <v>6</v>
      </c>
      <c r="H100" s="96" t="s">
        <v>7</v>
      </c>
      <c r="I100" s="94" t="s">
        <v>8</v>
      </c>
      <c r="J100" s="54"/>
      <c r="K100" s="54"/>
      <c r="L100" s="54"/>
      <c r="M100" s="54"/>
      <c r="N100" s="54"/>
      <c r="O100" s="54"/>
      <c r="P100" s="54"/>
      <c r="Q100" s="54"/>
      <c r="R100" s="54"/>
      <c r="S100" s="54"/>
    </row>
    <row r="101" spans="1:19">
      <c r="A101" s="54"/>
      <c r="B101" s="85" t="s">
        <v>167</v>
      </c>
      <c r="C101" s="97">
        <v>94</v>
      </c>
      <c r="D101" s="98">
        <v>11</v>
      </c>
      <c r="E101" s="98">
        <v>990</v>
      </c>
      <c r="F101" s="98">
        <v>405</v>
      </c>
      <c r="G101" s="98">
        <v>370</v>
      </c>
      <c r="H101" s="98">
        <v>215</v>
      </c>
      <c r="I101" s="98"/>
      <c r="J101" s="54"/>
      <c r="K101" s="54"/>
      <c r="L101" s="54"/>
      <c r="M101" s="54"/>
      <c r="N101" s="54"/>
      <c r="O101" s="54"/>
      <c r="P101" s="54"/>
      <c r="Q101" s="54"/>
      <c r="R101" s="54"/>
      <c r="S101" s="54"/>
    </row>
    <row r="102" spans="1:19" s="79" customFormat="1" ht="15.75">
      <c r="B102" s="90" t="s">
        <v>166</v>
      </c>
      <c r="C102" s="99">
        <v>214</v>
      </c>
      <c r="D102" s="100"/>
      <c r="E102" s="100">
        <v>2500</v>
      </c>
      <c r="F102" s="100">
        <v>949</v>
      </c>
      <c r="G102" s="100">
        <v>805</v>
      </c>
      <c r="H102" s="100">
        <v>746</v>
      </c>
      <c r="I102" s="100">
        <v>0</v>
      </c>
    </row>
    <row r="103" spans="1:19">
      <c r="A103" s="54"/>
      <c r="B103" s="85" t="s">
        <v>161</v>
      </c>
      <c r="C103" s="97"/>
      <c r="D103" s="98"/>
      <c r="E103" s="98"/>
      <c r="F103" s="98"/>
      <c r="G103" s="98">
        <v>32.200000000000003</v>
      </c>
      <c r="H103" s="98"/>
      <c r="I103" s="98">
        <v>0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</row>
    <row r="104" spans="1:19">
      <c r="A104" s="54"/>
      <c r="B104" s="70"/>
      <c r="C104" s="71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</row>
    <row r="105" spans="1:19">
      <c r="A105" s="54"/>
      <c r="B105" s="70"/>
      <c r="C105" s="71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</row>
    <row r="106" spans="1:19">
      <c r="A106" s="54"/>
      <c r="B106" s="70"/>
      <c r="C106" s="71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</row>
    <row r="107" spans="1:19">
      <c r="A107" s="54"/>
      <c r="B107" s="70"/>
      <c r="C107" s="71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</row>
    <row r="108" spans="1:19">
      <c r="A108" s="54"/>
      <c r="B108" s="70"/>
      <c r="C108" s="71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</row>
    <row r="109" spans="1:19" ht="12.75" thickBot="1">
      <c r="A109" s="54"/>
      <c r="B109" s="70"/>
      <c r="C109" s="71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</row>
    <row r="110" spans="1:19" ht="54">
      <c r="A110" s="54"/>
      <c r="B110" s="327" t="s">
        <v>168</v>
      </c>
      <c r="C110" s="328"/>
      <c r="D110" s="150" t="s">
        <v>2</v>
      </c>
      <c r="E110" s="151" t="s">
        <v>169</v>
      </c>
      <c r="F110" s="151" t="s">
        <v>170</v>
      </c>
      <c r="G110" s="152" t="s">
        <v>5</v>
      </c>
      <c r="H110" s="153" t="s">
        <v>171</v>
      </c>
      <c r="I110" s="153" t="s">
        <v>172</v>
      </c>
      <c r="J110" s="151" t="s">
        <v>8</v>
      </c>
      <c r="K110" s="151" t="s">
        <v>173</v>
      </c>
      <c r="L110" s="154" t="s">
        <v>174</v>
      </c>
      <c r="M110" s="54"/>
      <c r="N110" s="54"/>
      <c r="O110" s="54"/>
      <c r="P110" s="54"/>
      <c r="Q110" s="54"/>
      <c r="R110" s="54"/>
      <c r="S110" s="54"/>
    </row>
    <row r="111" spans="1:19">
      <c r="A111" s="54"/>
      <c r="B111" s="329" t="s">
        <v>175</v>
      </c>
      <c r="C111" s="330"/>
      <c r="D111" s="330"/>
      <c r="E111" s="330"/>
      <c r="F111" s="330"/>
      <c r="G111" s="330"/>
      <c r="H111" s="330"/>
      <c r="I111" s="330"/>
      <c r="J111" s="330"/>
      <c r="K111" s="330"/>
      <c r="L111" s="331"/>
      <c r="M111" s="54"/>
      <c r="N111" s="54"/>
      <c r="O111" s="54"/>
      <c r="P111" s="54"/>
      <c r="Q111" s="54"/>
      <c r="R111" s="54"/>
      <c r="S111" s="54"/>
    </row>
    <row r="112" spans="1:19">
      <c r="A112" s="54"/>
      <c r="B112" s="332" t="s">
        <v>176</v>
      </c>
      <c r="C112" s="333"/>
      <c r="D112" s="148">
        <v>1</v>
      </c>
      <c r="E112" s="149" t="s">
        <v>22</v>
      </c>
      <c r="F112" s="148">
        <v>15</v>
      </c>
      <c r="G112" s="148">
        <v>15</v>
      </c>
      <c r="H112" s="148"/>
      <c r="I112" s="148"/>
      <c r="J112" s="148"/>
      <c r="K112" s="148">
        <v>1</v>
      </c>
      <c r="L112" s="155"/>
      <c r="M112" s="54"/>
      <c r="N112" s="54"/>
      <c r="O112" s="54"/>
      <c r="P112" s="54"/>
      <c r="Q112" s="54"/>
      <c r="R112" s="54"/>
      <c r="S112" s="54"/>
    </row>
    <row r="113" spans="2:12" s="54" customFormat="1">
      <c r="B113" s="332" t="s">
        <v>177</v>
      </c>
      <c r="C113" s="333"/>
      <c r="D113" s="148">
        <v>1</v>
      </c>
      <c r="E113" s="149" t="s">
        <v>22</v>
      </c>
      <c r="F113" s="148">
        <v>15</v>
      </c>
      <c r="G113" s="148">
        <v>15</v>
      </c>
      <c r="H113" s="148"/>
      <c r="I113" s="148"/>
      <c r="J113" s="148"/>
      <c r="K113" s="148">
        <v>1</v>
      </c>
      <c r="L113" s="155"/>
    </row>
    <row r="114" spans="2:12" s="54" customFormat="1">
      <c r="B114" s="329" t="s">
        <v>178</v>
      </c>
      <c r="C114" s="330"/>
      <c r="D114" s="330"/>
      <c r="E114" s="330"/>
      <c r="F114" s="330"/>
      <c r="G114" s="330"/>
      <c r="H114" s="330"/>
      <c r="I114" s="330"/>
      <c r="J114" s="330"/>
      <c r="K114" s="330"/>
      <c r="L114" s="331"/>
    </row>
    <row r="115" spans="2:12" s="54" customFormat="1">
      <c r="B115" s="332" t="s">
        <v>179</v>
      </c>
      <c r="C115" s="333"/>
      <c r="D115" s="148">
        <v>2</v>
      </c>
      <c r="E115" s="149" t="s">
        <v>22</v>
      </c>
      <c r="F115" s="148">
        <v>30</v>
      </c>
      <c r="G115" s="148">
        <v>30</v>
      </c>
      <c r="H115" s="148"/>
      <c r="I115" s="148"/>
      <c r="J115" s="148"/>
      <c r="K115" s="148">
        <v>2</v>
      </c>
      <c r="L115" s="155"/>
    </row>
    <row r="116" spans="2:12" s="54" customFormat="1">
      <c r="B116" s="332" t="s">
        <v>180</v>
      </c>
      <c r="C116" s="333"/>
      <c r="D116" s="148">
        <v>2</v>
      </c>
      <c r="E116" s="149" t="s">
        <v>22</v>
      </c>
      <c r="F116" s="148">
        <v>30</v>
      </c>
      <c r="G116" s="148">
        <v>30</v>
      </c>
      <c r="H116" s="148"/>
      <c r="I116" s="148"/>
      <c r="J116" s="148"/>
      <c r="K116" s="148">
        <v>2</v>
      </c>
      <c r="L116" s="155"/>
    </row>
    <row r="117" spans="2:12" s="54" customFormat="1">
      <c r="B117" s="329" t="s">
        <v>181</v>
      </c>
      <c r="C117" s="330"/>
      <c r="D117" s="330"/>
      <c r="E117" s="330"/>
      <c r="F117" s="330"/>
      <c r="G117" s="330"/>
      <c r="H117" s="330"/>
      <c r="I117" s="330"/>
      <c r="J117" s="330"/>
      <c r="K117" s="330"/>
      <c r="L117" s="331"/>
    </row>
    <row r="118" spans="2:12" s="54" customFormat="1">
      <c r="B118" s="332" t="s">
        <v>182</v>
      </c>
      <c r="C118" s="333"/>
      <c r="D118" s="148">
        <v>2</v>
      </c>
      <c r="E118" s="149" t="s">
        <v>22</v>
      </c>
      <c r="F118" s="148">
        <v>30</v>
      </c>
      <c r="G118" s="148">
        <v>30</v>
      </c>
      <c r="H118" s="148"/>
      <c r="I118" s="148"/>
      <c r="J118" s="148"/>
      <c r="K118" s="148">
        <v>2</v>
      </c>
      <c r="L118" s="155"/>
    </row>
    <row r="119" spans="2:12" s="54" customFormat="1" ht="12.75" thickBot="1">
      <c r="B119" s="334" t="s">
        <v>183</v>
      </c>
      <c r="C119" s="335"/>
      <c r="D119" s="156">
        <v>2</v>
      </c>
      <c r="E119" s="157" t="s">
        <v>22</v>
      </c>
      <c r="F119" s="156">
        <v>30</v>
      </c>
      <c r="G119" s="156">
        <v>30</v>
      </c>
      <c r="H119" s="156"/>
      <c r="I119" s="156"/>
      <c r="J119" s="156"/>
      <c r="K119" s="156">
        <v>2</v>
      </c>
      <c r="L119" s="158"/>
    </row>
    <row r="120" spans="2:12" s="54" customFormat="1">
      <c r="B120" s="70"/>
      <c r="C120" s="71"/>
    </row>
    <row r="121" spans="2:12" s="54" customFormat="1">
      <c r="B121" s="70"/>
      <c r="C121" s="71"/>
    </row>
    <row r="122" spans="2:12" s="54" customFormat="1">
      <c r="B122" s="70"/>
      <c r="C122" s="71"/>
    </row>
    <row r="123" spans="2:12" s="54" customFormat="1">
      <c r="B123" s="70"/>
      <c r="C123" s="71"/>
    </row>
    <row r="124" spans="2:12" s="54" customFormat="1">
      <c r="B124" s="70"/>
      <c r="C124" s="71"/>
    </row>
    <row r="125" spans="2:12" s="54" customFormat="1">
      <c r="B125" s="70"/>
      <c r="C125" s="71"/>
    </row>
    <row r="126" spans="2:12" s="54" customFormat="1">
      <c r="B126" s="70"/>
      <c r="C126" s="71"/>
    </row>
    <row r="127" spans="2:12" s="54" customFormat="1">
      <c r="B127" s="70"/>
      <c r="C127" s="71"/>
    </row>
    <row r="128" spans="2:12" s="54" customFormat="1">
      <c r="B128" s="70"/>
      <c r="C128" s="71"/>
    </row>
    <row r="129" spans="2:3" s="54" customFormat="1">
      <c r="B129" s="70"/>
      <c r="C129" s="71"/>
    </row>
    <row r="130" spans="2:3" s="54" customFormat="1">
      <c r="B130" s="70"/>
      <c r="C130" s="71"/>
    </row>
    <row r="131" spans="2:3" s="54" customFormat="1">
      <c r="B131" s="70"/>
      <c r="C131" s="71"/>
    </row>
    <row r="132" spans="2:3" s="54" customFormat="1">
      <c r="B132" s="70"/>
      <c r="C132" s="71"/>
    </row>
    <row r="133" spans="2:3" s="54" customFormat="1">
      <c r="B133" s="70"/>
      <c r="C133" s="71"/>
    </row>
    <row r="134" spans="2:3" s="54" customFormat="1">
      <c r="B134" s="70"/>
      <c r="C134" s="71"/>
    </row>
    <row r="135" spans="2:3" s="54" customFormat="1">
      <c r="B135" s="70"/>
      <c r="C135" s="71"/>
    </row>
    <row r="136" spans="2:3" s="54" customFormat="1">
      <c r="B136" s="70"/>
      <c r="C136" s="71"/>
    </row>
    <row r="137" spans="2:3" s="54" customFormat="1">
      <c r="B137" s="70"/>
      <c r="C137" s="71"/>
    </row>
    <row r="138" spans="2:3" s="54" customFormat="1">
      <c r="B138" s="70"/>
      <c r="C138" s="71"/>
    </row>
    <row r="139" spans="2:3" s="54" customFormat="1">
      <c r="B139" s="70"/>
      <c r="C139" s="71"/>
    </row>
    <row r="140" spans="2:3" s="54" customFormat="1">
      <c r="B140" s="70"/>
      <c r="C140" s="71"/>
    </row>
    <row r="141" spans="2:3" s="54" customFormat="1">
      <c r="B141" s="70"/>
      <c r="C141" s="71"/>
    </row>
    <row r="142" spans="2:3" s="54" customFormat="1">
      <c r="B142" s="70"/>
      <c r="C142" s="71"/>
    </row>
    <row r="143" spans="2:3" s="54" customFormat="1">
      <c r="B143" s="70"/>
      <c r="C143" s="71"/>
    </row>
    <row r="144" spans="2:3" s="54" customFormat="1">
      <c r="B144" s="70"/>
      <c r="C144" s="71"/>
    </row>
    <row r="145" spans="2:3" s="54" customFormat="1">
      <c r="B145" s="70"/>
      <c r="C145" s="71"/>
    </row>
    <row r="146" spans="2:3" s="54" customFormat="1">
      <c r="B146" s="70"/>
      <c r="C146" s="71"/>
    </row>
    <row r="147" spans="2:3" s="54" customFormat="1">
      <c r="B147" s="70"/>
      <c r="C147" s="71"/>
    </row>
    <row r="148" spans="2:3" s="54" customFormat="1">
      <c r="B148" s="70"/>
      <c r="C148" s="71"/>
    </row>
    <row r="149" spans="2:3" s="54" customFormat="1">
      <c r="B149" s="70"/>
      <c r="C149" s="71"/>
    </row>
    <row r="150" spans="2:3" s="54" customFormat="1">
      <c r="B150" s="70"/>
      <c r="C150" s="71"/>
    </row>
    <row r="151" spans="2:3" s="54" customFormat="1">
      <c r="B151" s="70"/>
      <c r="C151" s="71"/>
    </row>
    <row r="152" spans="2:3" s="54" customFormat="1">
      <c r="B152" s="70"/>
      <c r="C152" s="71"/>
    </row>
    <row r="153" spans="2:3" s="54" customFormat="1">
      <c r="B153" s="70"/>
      <c r="C153" s="71"/>
    </row>
    <row r="154" spans="2:3" s="54" customFormat="1">
      <c r="B154" s="70"/>
      <c r="C154" s="71"/>
    </row>
    <row r="155" spans="2:3" s="54" customFormat="1">
      <c r="B155" s="70"/>
      <c r="C155" s="71"/>
    </row>
    <row r="156" spans="2:3" s="54" customFormat="1">
      <c r="B156" s="70"/>
      <c r="C156" s="71"/>
    </row>
    <row r="157" spans="2:3" s="54" customFormat="1">
      <c r="B157" s="70"/>
      <c r="C157" s="71"/>
    </row>
    <row r="158" spans="2:3" s="54" customFormat="1">
      <c r="B158" s="70"/>
      <c r="C158" s="71"/>
    </row>
    <row r="159" spans="2:3" s="54" customFormat="1">
      <c r="B159" s="70"/>
      <c r="C159" s="71"/>
    </row>
    <row r="160" spans="2:3" s="54" customFormat="1">
      <c r="B160" s="70"/>
      <c r="C160" s="71"/>
    </row>
    <row r="161" spans="2:3" s="54" customFormat="1">
      <c r="B161" s="70"/>
      <c r="C161" s="71"/>
    </row>
    <row r="162" spans="2:3" s="54" customFormat="1">
      <c r="B162" s="70"/>
      <c r="C162" s="71"/>
    </row>
    <row r="163" spans="2:3" s="54" customFormat="1">
      <c r="B163" s="70"/>
      <c r="C163" s="71"/>
    </row>
    <row r="164" spans="2:3" s="54" customFormat="1">
      <c r="B164" s="70"/>
      <c r="C164" s="71"/>
    </row>
    <row r="165" spans="2:3" s="54" customFormat="1">
      <c r="B165" s="70"/>
      <c r="C165" s="71"/>
    </row>
    <row r="166" spans="2:3" s="54" customFormat="1">
      <c r="B166" s="70"/>
      <c r="C166" s="71"/>
    </row>
    <row r="167" spans="2:3" s="54" customFormat="1">
      <c r="B167" s="70"/>
      <c r="C167" s="71"/>
    </row>
    <row r="168" spans="2:3" s="54" customFormat="1">
      <c r="B168" s="70"/>
      <c r="C168" s="71"/>
    </row>
    <row r="169" spans="2:3" s="54" customFormat="1">
      <c r="B169" s="70"/>
      <c r="C169" s="71"/>
    </row>
    <row r="170" spans="2:3" s="54" customFormat="1">
      <c r="B170" s="70"/>
      <c r="C170" s="71"/>
    </row>
    <row r="171" spans="2:3" s="54" customFormat="1">
      <c r="B171" s="70"/>
      <c r="C171" s="71"/>
    </row>
    <row r="172" spans="2:3" s="54" customFormat="1">
      <c r="B172" s="70"/>
      <c r="C172" s="71"/>
    </row>
    <row r="173" spans="2:3" s="54" customFormat="1">
      <c r="B173" s="70"/>
      <c r="C173" s="71"/>
    </row>
    <row r="174" spans="2:3" s="54" customFormat="1">
      <c r="B174" s="70"/>
      <c r="C174" s="71"/>
    </row>
    <row r="175" spans="2:3" s="54" customFormat="1">
      <c r="B175" s="70"/>
      <c r="C175" s="71"/>
    </row>
    <row r="176" spans="2:3" s="54" customFormat="1">
      <c r="B176" s="70"/>
      <c r="C176" s="71"/>
    </row>
    <row r="177" spans="2:3" s="54" customFormat="1">
      <c r="B177" s="70"/>
      <c r="C177" s="71"/>
    </row>
    <row r="178" spans="2:3" s="54" customFormat="1">
      <c r="B178" s="70"/>
      <c r="C178" s="71"/>
    </row>
    <row r="179" spans="2:3" s="54" customFormat="1">
      <c r="B179" s="70"/>
      <c r="C179" s="71"/>
    </row>
    <row r="180" spans="2:3" s="54" customFormat="1">
      <c r="B180" s="70"/>
      <c r="C180" s="71"/>
    </row>
    <row r="181" spans="2:3" s="54" customFormat="1">
      <c r="B181" s="70"/>
      <c r="C181" s="71"/>
    </row>
    <row r="182" spans="2:3" s="54" customFormat="1">
      <c r="B182" s="70"/>
      <c r="C182" s="71"/>
    </row>
    <row r="183" spans="2:3" s="54" customFormat="1">
      <c r="B183" s="70"/>
      <c r="C183" s="71"/>
    </row>
    <row r="184" spans="2:3" s="54" customFormat="1">
      <c r="B184" s="70"/>
      <c r="C184" s="71"/>
    </row>
    <row r="185" spans="2:3" s="54" customFormat="1">
      <c r="B185" s="70"/>
      <c r="C185" s="71"/>
    </row>
    <row r="186" spans="2:3" s="54" customFormat="1">
      <c r="B186" s="70"/>
      <c r="C186" s="71"/>
    </row>
    <row r="187" spans="2:3" s="54" customFormat="1">
      <c r="B187" s="70"/>
      <c r="C187" s="71"/>
    </row>
    <row r="188" spans="2:3" s="54" customFormat="1">
      <c r="B188" s="70"/>
      <c r="C188" s="71"/>
    </row>
    <row r="189" spans="2:3" s="54" customFormat="1">
      <c r="B189" s="70"/>
      <c r="C189" s="71"/>
    </row>
    <row r="190" spans="2:3" s="54" customFormat="1">
      <c r="B190" s="70"/>
      <c r="C190" s="71"/>
    </row>
    <row r="191" spans="2:3" s="54" customFormat="1">
      <c r="B191" s="70"/>
      <c r="C191" s="71"/>
    </row>
    <row r="192" spans="2:3" s="54" customFormat="1">
      <c r="B192" s="70"/>
      <c r="C192" s="71"/>
    </row>
    <row r="193" spans="2:3" s="54" customFormat="1">
      <c r="B193" s="70"/>
      <c r="C193" s="71"/>
    </row>
    <row r="194" spans="2:3" s="54" customFormat="1">
      <c r="B194" s="70"/>
      <c r="C194" s="71"/>
    </row>
    <row r="195" spans="2:3" s="54" customFormat="1">
      <c r="B195" s="70"/>
      <c r="C195" s="71"/>
    </row>
    <row r="196" spans="2:3" s="54" customFormat="1">
      <c r="B196" s="70"/>
      <c r="C196" s="71"/>
    </row>
    <row r="197" spans="2:3" s="54" customFormat="1">
      <c r="B197" s="70"/>
      <c r="C197" s="71"/>
    </row>
    <row r="198" spans="2:3" s="54" customFormat="1">
      <c r="B198" s="70"/>
      <c r="C198" s="71"/>
    </row>
    <row r="199" spans="2:3" s="54" customFormat="1">
      <c r="B199" s="70"/>
      <c r="C199" s="71"/>
    </row>
    <row r="200" spans="2:3" s="54" customFormat="1">
      <c r="B200" s="70"/>
      <c r="C200" s="71"/>
    </row>
    <row r="201" spans="2:3" s="54" customFormat="1">
      <c r="B201" s="70"/>
      <c r="C201" s="71"/>
    </row>
    <row r="202" spans="2:3" s="54" customFormat="1">
      <c r="B202" s="70"/>
      <c r="C202" s="71"/>
    </row>
    <row r="203" spans="2:3" s="54" customFormat="1">
      <c r="B203" s="70"/>
      <c r="C203" s="71"/>
    </row>
    <row r="204" spans="2:3" s="54" customFormat="1">
      <c r="B204" s="70"/>
      <c r="C204" s="71"/>
    </row>
    <row r="205" spans="2:3" s="54" customFormat="1">
      <c r="B205" s="70"/>
      <c r="C205" s="71"/>
    </row>
    <row r="206" spans="2:3" s="54" customFormat="1">
      <c r="B206" s="70"/>
      <c r="C206" s="71"/>
    </row>
    <row r="207" spans="2:3" s="54" customFormat="1">
      <c r="B207" s="70"/>
      <c r="C207" s="71"/>
    </row>
    <row r="208" spans="2:3" s="54" customFormat="1">
      <c r="B208" s="70"/>
      <c r="C208" s="71"/>
    </row>
    <row r="209" spans="2:3" s="54" customFormat="1">
      <c r="B209" s="70"/>
      <c r="C209" s="71"/>
    </row>
    <row r="210" spans="2:3" s="54" customFormat="1">
      <c r="B210" s="70"/>
      <c r="C210" s="71"/>
    </row>
    <row r="211" spans="2:3" s="54" customFormat="1">
      <c r="B211" s="70"/>
      <c r="C211" s="71"/>
    </row>
    <row r="212" spans="2:3" s="54" customFormat="1">
      <c r="B212" s="70"/>
      <c r="C212" s="71"/>
    </row>
    <row r="213" spans="2:3" s="54" customFormat="1">
      <c r="B213" s="70"/>
      <c r="C213" s="71"/>
    </row>
    <row r="214" spans="2:3" s="54" customFormat="1">
      <c r="B214" s="70"/>
      <c r="C214" s="71"/>
    </row>
    <row r="215" spans="2:3" s="54" customFormat="1">
      <c r="B215" s="70"/>
      <c r="C215" s="71"/>
    </row>
    <row r="216" spans="2:3" s="54" customFormat="1">
      <c r="B216" s="70"/>
      <c r="C216" s="71"/>
    </row>
    <row r="217" spans="2:3" s="54" customFormat="1">
      <c r="B217" s="70"/>
      <c r="C217" s="71"/>
    </row>
    <row r="218" spans="2:3" s="54" customFormat="1">
      <c r="B218" s="70"/>
      <c r="C218" s="71"/>
    </row>
    <row r="219" spans="2:3" s="54" customFormat="1">
      <c r="B219" s="70"/>
      <c r="C219" s="71"/>
    </row>
    <row r="220" spans="2:3" s="54" customFormat="1">
      <c r="B220" s="70"/>
      <c r="C220" s="71"/>
    </row>
    <row r="221" spans="2:3" s="54" customFormat="1">
      <c r="B221" s="70"/>
      <c r="C221" s="71"/>
    </row>
    <row r="222" spans="2:3" s="54" customFormat="1">
      <c r="B222" s="70"/>
      <c r="C222" s="71"/>
    </row>
    <row r="223" spans="2:3" s="54" customFormat="1">
      <c r="B223" s="70"/>
      <c r="C223" s="71"/>
    </row>
    <row r="224" spans="2:3" s="54" customFormat="1">
      <c r="B224" s="70"/>
      <c r="C224" s="71"/>
    </row>
    <row r="225" spans="2:3" s="54" customFormat="1">
      <c r="B225" s="70"/>
      <c r="C225" s="71"/>
    </row>
    <row r="226" spans="2:3" s="54" customFormat="1">
      <c r="B226" s="70"/>
      <c r="C226" s="71"/>
    </row>
    <row r="227" spans="2:3" s="54" customFormat="1">
      <c r="B227" s="70"/>
      <c r="C227" s="71"/>
    </row>
    <row r="228" spans="2:3" s="54" customFormat="1">
      <c r="B228" s="70"/>
      <c r="C228" s="71"/>
    </row>
    <row r="229" spans="2:3" s="54" customFormat="1">
      <c r="B229" s="70"/>
      <c r="C229" s="71"/>
    </row>
    <row r="230" spans="2:3" s="54" customFormat="1">
      <c r="B230" s="70"/>
      <c r="C230" s="71"/>
    </row>
    <row r="231" spans="2:3" s="54" customFormat="1">
      <c r="B231" s="70"/>
      <c r="C231" s="71"/>
    </row>
    <row r="232" spans="2:3" s="54" customFormat="1">
      <c r="B232" s="70"/>
      <c r="C232" s="71"/>
    </row>
    <row r="233" spans="2:3" s="54" customFormat="1">
      <c r="B233" s="70"/>
      <c r="C233" s="71"/>
    </row>
    <row r="234" spans="2:3" s="54" customFormat="1">
      <c r="B234" s="70"/>
      <c r="C234" s="71"/>
    </row>
    <row r="235" spans="2:3" s="54" customFormat="1">
      <c r="B235" s="70"/>
      <c r="C235" s="71"/>
    </row>
    <row r="236" spans="2:3" s="54" customFormat="1">
      <c r="B236" s="70"/>
      <c r="C236" s="71"/>
    </row>
    <row r="237" spans="2:3" s="54" customFormat="1">
      <c r="B237" s="70"/>
      <c r="C237" s="71"/>
    </row>
    <row r="238" spans="2:3" s="54" customFormat="1">
      <c r="B238" s="70"/>
      <c r="C238" s="71"/>
    </row>
    <row r="239" spans="2:3" s="54" customFormat="1">
      <c r="B239" s="70"/>
      <c r="C239" s="71"/>
    </row>
    <row r="240" spans="2:3" s="54" customFormat="1">
      <c r="B240" s="70"/>
      <c r="C240" s="71"/>
    </row>
    <row r="241" spans="2:3" s="54" customFormat="1">
      <c r="B241" s="70"/>
      <c r="C241" s="71"/>
    </row>
    <row r="242" spans="2:3" s="54" customFormat="1">
      <c r="B242" s="70"/>
      <c r="C242" s="71"/>
    </row>
    <row r="243" spans="2:3" s="54" customFormat="1">
      <c r="B243" s="70"/>
      <c r="C243" s="71"/>
    </row>
    <row r="244" spans="2:3" s="54" customFormat="1">
      <c r="B244" s="70"/>
      <c r="C244" s="71"/>
    </row>
    <row r="245" spans="2:3" s="54" customFormat="1">
      <c r="B245" s="70"/>
      <c r="C245" s="71"/>
    </row>
    <row r="246" spans="2:3" s="54" customFormat="1">
      <c r="B246" s="70"/>
      <c r="C246" s="71"/>
    </row>
    <row r="247" spans="2:3" s="54" customFormat="1">
      <c r="B247" s="70"/>
      <c r="C247" s="71"/>
    </row>
    <row r="248" spans="2:3" s="54" customFormat="1">
      <c r="B248" s="70"/>
      <c r="C248" s="71"/>
    </row>
    <row r="249" spans="2:3" s="54" customFormat="1">
      <c r="B249" s="70"/>
      <c r="C249" s="71"/>
    </row>
    <row r="250" spans="2:3" s="54" customFormat="1">
      <c r="B250" s="70"/>
      <c r="C250" s="71"/>
    </row>
    <row r="251" spans="2:3" s="54" customFormat="1">
      <c r="B251" s="70"/>
      <c r="C251" s="71"/>
    </row>
    <row r="252" spans="2:3" s="54" customFormat="1">
      <c r="B252" s="70"/>
      <c r="C252" s="71"/>
    </row>
    <row r="253" spans="2:3" s="54" customFormat="1">
      <c r="B253" s="70"/>
      <c r="C253" s="71"/>
    </row>
    <row r="254" spans="2:3" s="54" customFormat="1">
      <c r="B254" s="70"/>
      <c r="C254" s="71"/>
    </row>
    <row r="255" spans="2:3" s="54" customFormat="1">
      <c r="B255" s="70"/>
      <c r="C255" s="71"/>
    </row>
    <row r="256" spans="2:3" s="54" customFormat="1">
      <c r="B256" s="70"/>
      <c r="C256" s="71"/>
    </row>
    <row r="257" spans="2:3" s="54" customFormat="1">
      <c r="B257" s="70"/>
      <c r="C257" s="71"/>
    </row>
    <row r="258" spans="2:3" s="54" customFormat="1">
      <c r="B258" s="70"/>
      <c r="C258" s="71"/>
    </row>
    <row r="259" spans="2:3" s="54" customFormat="1">
      <c r="B259" s="70"/>
      <c r="C259" s="71"/>
    </row>
    <row r="260" spans="2:3" s="54" customFormat="1">
      <c r="B260" s="70"/>
      <c r="C260" s="71"/>
    </row>
    <row r="261" spans="2:3" s="54" customFormat="1">
      <c r="B261" s="70"/>
      <c r="C261" s="71"/>
    </row>
    <row r="262" spans="2:3" s="54" customFormat="1">
      <c r="B262" s="70"/>
      <c r="C262" s="71"/>
    </row>
    <row r="263" spans="2:3" s="54" customFormat="1">
      <c r="B263" s="70"/>
      <c r="C263" s="71"/>
    </row>
    <row r="264" spans="2:3" s="54" customFormat="1">
      <c r="B264" s="70"/>
      <c r="C264" s="71"/>
    </row>
    <row r="265" spans="2:3" s="54" customFormat="1">
      <c r="B265" s="70"/>
      <c r="C265" s="71"/>
    </row>
    <row r="266" spans="2:3" s="54" customFormat="1">
      <c r="B266" s="70"/>
      <c r="C266" s="71"/>
    </row>
    <row r="267" spans="2:3" s="54" customFormat="1">
      <c r="B267" s="70"/>
      <c r="C267" s="71"/>
    </row>
    <row r="268" spans="2:3" s="54" customFormat="1">
      <c r="B268" s="70"/>
      <c r="C268" s="71"/>
    </row>
    <row r="269" spans="2:3" s="54" customFormat="1">
      <c r="B269" s="70"/>
      <c r="C269" s="71"/>
    </row>
    <row r="270" spans="2:3" s="54" customFormat="1">
      <c r="B270" s="70"/>
      <c r="C270" s="71"/>
    </row>
    <row r="271" spans="2:3" s="54" customFormat="1">
      <c r="B271" s="70"/>
      <c r="C271" s="71"/>
    </row>
    <row r="272" spans="2:3" s="54" customFormat="1">
      <c r="B272" s="70"/>
      <c r="C272" s="71"/>
    </row>
    <row r="273" spans="2:3" s="54" customFormat="1">
      <c r="B273" s="70"/>
      <c r="C273" s="71"/>
    </row>
    <row r="274" spans="2:3" s="54" customFormat="1">
      <c r="B274" s="70"/>
      <c r="C274" s="71"/>
    </row>
    <row r="275" spans="2:3" s="54" customFormat="1">
      <c r="B275" s="70"/>
      <c r="C275" s="71"/>
    </row>
    <row r="276" spans="2:3" s="54" customFormat="1">
      <c r="B276" s="70"/>
      <c r="C276" s="71"/>
    </row>
    <row r="277" spans="2:3" s="54" customFormat="1">
      <c r="B277" s="70"/>
      <c r="C277" s="71"/>
    </row>
    <row r="278" spans="2:3" s="54" customFormat="1">
      <c r="B278" s="70"/>
      <c r="C278" s="71"/>
    </row>
    <row r="279" spans="2:3" s="54" customFormat="1">
      <c r="B279" s="70"/>
      <c r="C279" s="71"/>
    </row>
    <row r="280" spans="2:3" s="54" customFormat="1">
      <c r="B280" s="70"/>
      <c r="C280" s="71"/>
    </row>
    <row r="281" spans="2:3" s="54" customFormat="1">
      <c r="B281" s="70"/>
      <c r="C281" s="71"/>
    </row>
    <row r="282" spans="2:3" s="54" customFormat="1">
      <c r="B282" s="70"/>
      <c r="C282" s="71"/>
    </row>
    <row r="283" spans="2:3" s="54" customFormat="1">
      <c r="B283" s="70"/>
      <c r="C283" s="71"/>
    </row>
    <row r="284" spans="2:3" s="54" customFormat="1">
      <c r="B284" s="70"/>
      <c r="C284" s="71"/>
    </row>
    <row r="285" spans="2:3" s="54" customFormat="1">
      <c r="B285" s="70"/>
      <c r="C285" s="71"/>
    </row>
    <row r="286" spans="2:3" s="54" customFormat="1">
      <c r="B286" s="70"/>
      <c r="C286" s="71"/>
    </row>
    <row r="287" spans="2:3" s="54" customFormat="1">
      <c r="B287" s="70"/>
      <c r="C287" s="71"/>
    </row>
    <row r="288" spans="2:3" s="54" customFormat="1">
      <c r="B288" s="70"/>
      <c r="C288" s="71"/>
    </row>
    <row r="289" spans="2:10" s="54" customFormat="1">
      <c r="B289" s="70"/>
      <c r="C289" s="71"/>
      <c r="J289" s="72"/>
    </row>
    <row r="290" spans="2:10" s="54" customFormat="1">
      <c r="B290" s="70"/>
      <c r="C290" s="71"/>
      <c r="J290" s="72"/>
    </row>
    <row r="291" spans="2:10" s="54" customFormat="1">
      <c r="B291" s="70"/>
      <c r="C291" s="71"/>
      <c r="J291" s="72"/>
    </row>
    <row r="292" spans="2:10" s="54" customFormat="1">
      <c r="B292" s="70"/>
      <c r="C292" s="71"/>
      <c r="J292" s="72"/>
    </row>
    <row r="293" spans="2:10" s="54" customFormat="1">
      <c r="B293" s="70"/>
      <c r="C293" s="71"/>
      <c r="J293" s="72"/>
    </row>
    <row r="294" spans="2:10" s="54" customFormat="1">
      <c r="B294" s="70"/>
      <c r="C294" s="71"/>
      <c r="J294" s="72"/>
    </row>
    <row r="295" spans="2:10" s="54" customFormat="1">
      <c r="B295" s="70"/>
      <c r="C295" s="71"/>
      <c r="J295" s="72"/>
    </row>
    <row r="296" spans="2:10" s="54" customFormat="1">
      <c r="B296" s="70"/>
      <c r="C296" s="71"/>
      <c r="J296" s="72"/>
    </row>
    <row r="297" spans="2:10" s="54" customFormat="1">
      <c r="B297" s="70"/>
      <c r="C297" s="71"/>
      <c r="J297" s="72"/>
    </row>
    <row r="298" spans="2:10" s="54" customFormat="1">
      <c r="B298" s="70"/>
      <c r="C298" s="71"/>
      <c r="J298" s="72"/>
    </row>
  </sheetData>
  <mergeCells count="10">
    <mergeCell ref="B110:C110"/>
    <mergeCell ref="B111:L111"/>
    <mergeCell ref="B112:C112"/>
    <mergeCell ref="B113:C113"/>
    <mergeCell ref="B119:C119"/>
    <mergeCell ref="B114:L114"/>
    <mergeCell ref="B115:C115"/>
    <mergeCell ref="B116:C116"/>
    <mergeCell ref="B117:L117"/>
    <mergeCell ref="B118:C118"/>
  </mergeCells>
  <phoneticPr fontId="31" type="noConversion"/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00"/>
  <sheetViews>
    <sheetView topLeftCell="A58" workbookViewId="0">
      <selection activeCell="A59" sqref="A59:K92"/>
    </sheetView>
  </sheetViews>
  <sheetFormatPr defaultColWidth="6.28515625" defaultRowHeight="12"/>
  <cols>
    <col min="1" max="1" width="6.28515625" style="1" customWidth="1"/>
    <col min="2" max="2" width="41.85546875" style="12" customWidth="1"/>
    <col min="3" max="3" width="6.28515625" style="13" customWidth="1"/>
    <col min="4" max="9" width="6.28515625" style="4" customWidth="1"/>
    <col min="10" max="10" width="6.28515625" style="14" customWidth="1"/>
    <col min="11" max="13" width="0" style="4" hidden="1" customWidth="1"/>
    <col min="14" max="14" width="0" style="1" hidden="1" customWidth="1"/>
    <col min="15" max="16" width="0" style="4" hidden="1" customWidth="1"/>
    <col min="17" max="17" width="6.28515625" style="1" customWidth="1"/>
    <col min="18" max="18" width="13" style="1" customWidth="1"/>
    <col min="19" max="19" width="34.7109375" style="1" customWidth="1"/>
    <col min="20" max="48" width="13" style="45" customWidth="1"/>
    <col min="49" max="251" width="13" style="1" customWidth="1"/>
    <col min="252" max="252" width="41.85546875" style="1" customWidth="1"/>
    <col min="253" max="16384" width="6.28515625" style="1"/>
  </cols>
  <sheetData>
    <row r="1" spans="1:48" s="15" customFormat="1" ht="23.25" customHeight="1" thickBot="1">
      <c r="A1" s="211" t="s">
        <v>0</v>
      </c>
      <c r="B1" s="212" t="s">
        <v>1</v>
      </c>
      <c r="C1" s="211" t="s">
        <v>2</v>
      </c>
      <c r="D1" s="213" t="s">
        <v>3</v>
      </c>
      <c r="E1" s="214" t="s">
        <v>4</v>
      </c>
      <c r="F1" s="214" t="s">
        <v>5</v>
      </c>
      <c r="G1" s="215" t="s">
        <v>6</v>
      </c>
      <c r="H1" s="215" t="s">
        <v>7</v>
      </c>
      <c r="I1" s="214" t="s">
        <v>93</v>
      </c>
      <c r="J1" s="212" t="s">
        <v>9</v>
      </c>
      <c r="K1" s="216" t="s">
        <v>10</v>
      </c>
      <c r="L1" s="212" t="s">
        <v>11</v>
      </c>
      <c r="M1" s="217" t="s">
        <v>12</v>
      </c>
      <c r="N1" s="217" t="s">
        <v>13</v>
      </c>
      <c r="O1" s="217" t="s">
        <v>14</v>
      </c>
      <c r="P1" s="212" t="s">
        <v>9</v>
      </c>
      <c r="Q1" s="216" t="s">
        <v>10</v>
      </c>
      <c r="R1" s="217" t="s">
        <v>12</v>
      </c>
      <c r="S1" s="217" t="s">
        <v>14</v>
      </c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</row>
    <row r="2" spans="1:48" ht="12.6" customHeight="1">
      <c r="A2" s="218">
        <v>1</v>
      </c>
      <c r="B2" s="219" t="s">
        <v>94</v>
      </c>
      <c r="C2" s="220">
        <v>4</v>
      </c>
      <c r="D2" s="110" t="s">
        <v>22</v>
      </c>
      <c r="E2" s="221">
        <v>30</v>
      </c>
      <c r="F2" s="221">
        <v>15</v>
      </c>
      <c r="G2" s="220">
        <v>5</v>
      </c>
      <c r="H2" s="220">
        <v>10</v>
      </c>
      <c r="I2" s="222">
        <v>0</v>
      </c>
      <c r="J2" s="221">
        <v>1</v>
      </c>
      <c r="K2" s="223"/>
      <c r="L2" s="111"/>
      <c r="M2" s="111"/>
      <c r="N2" s="224"/>
      <c r="O2" s="111"/>
      <c r="P2" s="111"/>
      <c r="Q2" s="224">
        <v>1</v>
      </c>
      <c r="R2" s="225" t="s">
        <v>17</v>
      </c>
      <c r="S2" s="226" t="s">
        <v>18</v>
      </c>
    </row>
    <row r="3" spans="1:48" ht="12.6" customHeight="1">
      <c r="A3" s="227">
        <v>2</v>
      </c>
      <c r="B3" s="16" t="s">
        <v>95</v>
      </c>
      <c r="C3" s="17">
        <v>4</v>
      </c>
      <c r="D3" s="8" t="s">
        <v>22</v>
      </c>
      <c r="E3" s="18">
        <v>43</v>
      </c>
      <c r="F3" s="18">
        <v>13</v>
      </c>
      <c r="G3" s="17">
        <v>20</v>
      </c>
      <c r="H3" s="17">
        <v>10</v>
      </c>
      <c r="I3" s="19">
        <v>0</v>
      </c>
      <c r="J3" s="18">
        <v>1</v>
      </c>
      <c r="K3" s="203"/>
      <c r="L3" s="20"/>
      <c r="M3" s="20"/>
      <c r="N3" s="44"/>
      <c r="O3" s="20"/>
      <c r="P3" s="20"/>
      <c r="Q3" s="44">
        <v>1</v>
      </c>
      <c r="R3" s="5" t="s">
        <v>17</v>
      </c>
      <c r="S3" s="228" t="s">
        <v>18</v>
      </c>
    </row>
    <row r="4" spans="1:48" ht="12.6" customHeight="1">
      <c r="A4" s="227">
        <v>3</v>
      </c>
      <c r="B4" s="16" t="s">
        <v>96</v>
      </c>
      <c r="C4" s="17">
        <v>4</v>
      </c>
      <c r="D4" s="8" t="s">
        <v>16</v>
      </c>
      <c r="E4" s="18">
        <v>30</v>
      </c>
      <c r="F4" s="18">
        <v>15</v>
      </c>
      <c r="G4" s="17">
        <v>10</v>
      </c>
      <c r="H4" s="17">
        <v>5</v>
      </c>
      <c r="I4" s="19">
        <v>0</v>
      </c>
      <c r="J4" s="18">
        <v>1</v>
      </c>
      <c r="K4" s="203"/>
      <c r="L4" s="20"/>
      <c r="M4" s="20"/>
      <c r="N4" s="44"/>
      <c r="O4" s="20"/>
      <c r="P4" s="20"/>
      <c r="Q4" s="44">
        <v>1</v>
      </c>
      <c r="R4" s="5" t="s">
        <v>17</v>
      </c>
      <c r="S4" s="228" t="s">
        <v>18</v>
      </c>
    </row>
    <row r="5" spans="1:48" ht="12.6" customHeight="1">
      <c r="A5" s="227">
        <v>4</v>
      </c>
      <c r="B5" s="16" t="s">
        <v>97</v>
      </c>
      <c r="C5" s="17">
        <v>4</v>
      </c>
      <c r="D5" s="8" t="s">
        <v>16</v>
      </c>
      <c r="E5" s="18">
        <v>30</v>
      </c>
      <c r="F5" s="18">
        <v>15</v>
      </c>
      <c r="G5" s="17">
        <v>10</v>
      </c>
      <c r="H5" s="17">
        <v>5</v>
      </c>
      <c r="I5" s="19">
        <v>0</v>
      </c>
      <c r="J5" s="18">
        <v>1</v>
      </c>
      <c r="K5" s="203"/>
      <c r="L5" s="20"/>
      <c r="M5" s="20"/>
      <c r="N5" s="44"/>
      <c r="O5" s="20"/>
      <c r="P5" s="20"/>
      <c r="Q5" s="44">
        <v>1</v>
      </c>
      <c r="R5" s="5" t="s">
        <v>17</v>
      </c>
      <c r="S5" s="228" t="s">
        <v>18</v>
      </c>
    </row>
    <row r="6" spans="1:48" ht="12.6" customHeight="1">
      <c r="A6" s="227">
        <v>5</v>
      </c>
      <c r="B6" s="16" t="s">
        <v>98</v>
      </c>
      <c r="C6" s="17">
        <v>4</v>
      </c>
      <c r="D6" s="8" t="s">
        <v>22</v>
      </c>
      <c r="E6" s="18">
        <v>30</v>
      </c>
      <c r="F6" s="18">
        <v>15</v>
      </c>
      <c r="G6" s="17">
        <v>10</v>
      </c>
      <c r="H6" s="17">
        <v>5</v>
      </c>
      <c r="I6" s="19">
        <v>0</v>
      </c>
      <c r="J6" s="18">
        <v>1</v>
      </c>
      <c r="K6" s="203"/>
      <c r="L6" s="20"/>
      <c r="M6" s="20"/>
      <c r="N6" s="44"/>
      <c r="O6" s="20"/>
      <c r="P6" s="20"/>
      <c r="Q6" s="44">
        <v>1</v>
      </c>
      <c r="R6" s="5" t="s">
        <v>17</v>
      </c>
      <c r="S6" s="228" t="s">
        <v>18</v>
      </c>
    </row>
    <row r="7" spans="1:48" ht="12.6" customHeight="1">
      <c r="A7" s="227">
        <v>6</v>
      </c>
      <c r="B7" s="16" t="s">
        <v>99</v>
      </c>
      <c r="C7" s="17">
        <v>4</v>
      </c>
      <c r="D7" s="8" t="s">
        <v>16</v>
      </c>
      <c r="E7" s="18">
        <v>30</v>
      </c>
      <c r="F7" s="18">
        <v>15</v>
      </c>
      <c r="G7" s="17">
        <v>10</v>
      </c>
      <c r="H7" s="17">
        <v>5</v>
      </c>
      <c r="I7" s="19">
        <v>0</v>
      </c>
      <c r="J7" s="18">
        <v>1</v>
      </c>
      <c r="K7" s="203"/>
      <c r="L7" s="20"/>
      <c r="M7" s="20"/>
      <c r="N7" s="44"/>
      <c r="O7" s="20"/>
      <c r="P7" s="20"/>
      <c r="Q7" s="44">
        <v>1</v>
      </c>
      <c r="R7" s="5" t="s">
        <v>17</v>
      </c>
      <c r="S7" s="228" t="s">
        <v>18</v>
      </c>
    </row>
    <row r="8" spans="1:48" ht="12.6" customHeight="1">
      <c r="A8" s="227">
        <v>7</v>
      </c>
      <c r="B8" s="16" t="s">
        <v>100</v>
      </c>
      <c r="C8" s="17">
        <v>2</v>
      </c>
      <c r="D8" s="8" t="s">
        <v>22</v>
      </c>
      <c r="E8" s="18">
        <v>30</v>
      </c>
      <c r="F8" s="18">
        <v>0</v>
      </c>
      <c r="G8" s="17">
        <v>20</v>
      </c>
      <c r="H8" s="17">
        <v>10</v>
      </c>
      <c r="I8" s="19">
        <v>0</v>
      </c>
      <c r="J8" s="18">
        <v>1</v>
      </c>
      <c r="K8" s="203"/>
      <c r="L8" s="20"/>
      <c r="M8" s="20"/>
      <c r="N8" s="44"/>
      <c r="O8" s="20"/>
      <c r="P8" s="20"/>
      <c r="Q8" s="44">
        <v>1</v>
      </c>
      <c r="R8" s="5" t="s">
        <v>17</v>
      </c>
      <c r="S8" s="228" t="s">
        <v>18</v>
      </c>
    </row>
    <row r="9" spans="1:48" s="176" customFormat="1" ht="12.6" customHeight="1">
      <c r="A9" s="229">
        <v>48</v>
      </c>
      <c r="B9" s="190" t="s">
        <v>217</v>
      </c>
      <c r="C9" s="177">
        <v>1</v>
      </c>
      <c r="D9" s="178" t="s">
        <v>22</v>
      </c>
      <c r="E9" s="179">
        <v>30</v>
      </c>
      <c r="F9" s="179">
        <v>10</v>
      </c>
      <c r="G9" s="177">
        <v>20</v>
      </c>
      <c r="H9" s="177">
        <v>0</v>
      </c>
      <c r="I9" s="180">
        <v>0</v>
      </c>
      <c r="J9" s="179">
        <v>1</v>
      </c>
      <c r="K9" s="205"/>
      <c r="L9" s="206"/>
      <c r="M9" s="206"/>
      <c r="N9" s="204"/>
      <c r="O9" s="206"/>
      <c r="P9" s="206"/>
      <c r="Q9" s="204">
        <v>1</v>
      </c>
      <c r="R9" s="181" t="s">
        <v>17</v>
      </c>
      <c r="S9" s="230" t="s">
        <v>111</v>
      </c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</row>
    <row r="10" spans="1:48" s="176" customFormat="1" ht="12.6" customHeight="1">
      <c r="A10" s="229">
        <v>49</v>
      </c>
      <c r="B10" s="190" t="s">
        <v>218</v>
      </c>
      <c r="C10" s="177">
        <v>1</v>
      </c>
      <c r="D10" s="178" t="s">
        <v>16</v>
      </c>
      <c r="E10" s="179">
        <v>30</v>
      </c>
      <c r="F10" s="179">
        <v>10</v>
      </c>
      <c r="G10" s="177">
        <v>20</v>
      </c>
      <c r="H10" s="177">
        <v>0</v>
      </c>
      <c r="I10" s="180">
        <v>0</v>
      </c>
      <c r="J10" s="179">
        <v>1</v>
      </c>
      <c r="K10" s="205"/>
      <c r="L10" s="206"/>
      <c r="M10" s="206"/>
      <c r="N10" s="204"/>
      <c r="O10" s="206"/>
      <c r="P10" s="206"/>
      <c r="Q10" s="204">
        <v>1</v>
      </c>
      <c r="R10" s="181" t="s">
        <v>17</v>
      </c>
      <c r="S10" s="230" t="s">
        <v>111</v>
      </c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</row>
    <row r="11" spans="1:48" s="176" customFormat="1" ht="12.6" customHeight="1">
      <c r="A11" s="229">
        <v>50</v>
      </c>
      <c r="B11" s="190" t="s">
        <v>219</v>
      </c>
      <c r="C11" s="177">
        <v>2</v>
      </c>
      <c r="D11" s="178" t="s">
        <v>22</v>
      </c>
      <c r="E11" s="179">
        <v>30</v>
      </c>
      <c r="F11" s="179">
        <v>10</v>
      </c>
      <c r="G11" s="177">
        <v>15</v>
      </c>
      <c r="H11" s="177">
        <v>5</v>
      </c>
      <c r="I11" s="180">
        <v>0</v>
      </c>
      <c r="J11" s="179">
        <v>1</v>
      </c>
      <c r="K11" s="205"/>
      <c r="L11" s="206"/>
      <c r="M11" s="206"/>
      <c r="N11" s="204"/>
      <c r="O11" s="206"/>
      <c r="P11" s="206"/>
      <c r="Q11" s="204">
        <v>1</v>
      </c>
      <c r="R11" s="181" t="s">
        <v>17</v>
      </c>
      <c r="S11" s="230" t="s">
        <v>111</v>
      </c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</row>
    <row r="12" spans="1:48" s="186" customFormat="1" ht="12.6" customHeight="1">
      <c r="A12" s="229">
        <v>55</v>
      </c>
      <c r="B12" s="46" t="s">
        <v>112</v>
      </c>
      <c r="C12" s="182">
        <v>6</v>
      </c>
      <c r="D12" s="183" t="s">
        <v>16</v>
      </c>
      <c r="E12" s="184">
        <v>75</v>
      </c>
      <c r="F12" s="184">
        <v>15</v>
      </c>
      <c r="G12" s="182">
        <v>45</v>
      </c>
      <c r="H12" s="182">
        <v>15</v>
      </c>
      <c r="I12" s="185">
        <v>0</v>
      </c>
      <c r="J12" s="184">
        <v>1</v>
      </c>
      <c r="K12" s="207"/>
      <c r="L12" s="183"/>
      <c r="M12" s="183"/>
      <c r="N12" s="208"/>
      <c r="O12" s="183"/>
      <c r="P12" s="183"/>
      <c r="Q12" s="208">
        <v>1</v>
      </c>
      <c r="R12" s="181" t="s">
        <v>17</v>
      </c>
      <c r="S12" s="230" t="s">
        <v>77</v>
      </c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</row>
    <row r="13" spans="1:48" s="189" customFormat="1" ht="12.6" customHeight="1">
      <c r="A13" s="231">
        <v>61</v>
      </c>
      <c r="B13" s="28" t="s">
        <v>118</v>
      </c>
      <c r="C13" s="187">
        <v>2</v>
      </c>
      <c r="D13" s="30" t="s">
        <v>22</v>
      </c>
      <c r="E13" s="56">
        <v>30</v>
      </c>
      <c r="F13" s="56">
        <v>10</v>
      </c>
      <c r="G13" s="188">
        <v>15</v>
      </c>
      <c r="H13" s="188">
        <v>5</v>
      </c>
      <c r="I13" s="25">
        <v>0</v>
      </c>
      <c r="J13" s="56">
        <v>1</v>
      </c>
      <c r="K13" s="209"/>
      <c r="L13" s="30"/>
      <c r="M13" s="30"/>
      <c r="N13" s="43"/>
      <c r="O13" s="30"/>
      <c r="P13" s="30"/>
      <c r="Q13" s="43">
        <v>1</v>
      </c>
      <c r="R13" s="27" t="s">
        <v>17</v>
      </c>
      <c r="S13" s="232" t="s">
        <v>117</v>
      </c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</row>
    <row r="14" spans="1:48" s="21" customFormat="1" ht="12.6" customHeight="1">
      <c r="A14" s="231">
        <v>70</v>
      </c>
      <c r="B14" s="22" t="s">
        <v>120</v>
      </c>
      <c r="C14" s="23">
        <v>3</v>
      </c>
      <c r="D14" s="30" t="s">
        <v>22</v>
      </c>
      <c r="E14" s="24">
        <v>45</v>
      </c>
      <c r="F14" s="24">
        <v>15</v>
      </c>
      <c r="G14" s="23">
        <v>30</v>
      </c>
      <c r="H14" s="23">
        <v>0</v>
      </c>
      <c r="I14" s="25">
        <v>0</v>
      </c>
      <c r="J14" s="24">
        <v>1</v>
      </c>
      <c r="K14" s="210"/>
      <c r="L14" s="40"/>
      <c r="M14" s="40"/>
      <c r="N14" s="37"/>
      <c r="O14" s="40"/>
      <c r="P14" s="40"/>
      <c r="Q14" s="37">
        <v>1</v>
      </c>
      <c r="R14" s="27" t="s">
        <v>17</v>
      </c>
      <c r="S14" s="232" t="s">
        <v>119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</row>
    <row r="15" spans="1:48" s="21" customFormat="1" ht="12" customHeight="1">
      <c r="A15" s="231">
        <v>74</v>
      </c>
      <c r="B15" s="22" t="s">
        <v>122</v>
      </c>
      <c r="C15" s="23">
        <v>2</v>
      </c>
      <c r="D15" s="30" t="s">
        <v>22</v>
      </c>
      <c r="E15" s="24">
        <v>30</v>
      </c>
      <c r="F15" s="24">
        <v>10</v>
      </c>
      <c r="G15" s="23">
        <v>15</v>
      </c>
      <c r="H15" s="23">
        <v>5</v>
      </c>
      <c r="I15" s="25">
        <v>0</v>
      </c>
      <c r="J15" s="24">
        <v>1</v>
      </c>
      <c r="K15" s="210"/>
      <c r="L15" s="40"/>
      <c r="M15" s="40"/>
      <c r="N15" s="37"/>
      <c r="O15" s="40"/>
      <c r="P15" s="40"/>
      <c r="Q15" s="37">
        <v>1</v>
      </c>
      <c r="R15" s="27" t="s">
        <v>17</v>
      </c>
      <c r="S15" s="232" t="s">
        <v>90</v>
      </c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</row>
    <row r="16" spans="1:48" s="21" customFormat="1" ht="12.6" customHeight="1">
      <c r="A16" s="231">
        <v>75</v>
      </c>
      <c r="B16" s="191" t="s">
        <v>123</v>
      </c>
      <c r="C16" s="23">
        <v>2</v>
      </c>
      <c r="D16" s="30" t="s">
        <v>22</v>
      </c>
      <c r="E16" s="24">
        <v>30</v>
      </c>
      <c r="F16" s="24">
        <v>10</v>
      </c>
      <c r="G16" s="23">
        <v>15</v>
      </c>
      <c r="H16" s="23">
        <v>5</v>
      </c>
      <c r="I16" s="25">
        <v>0</v>
      </c>
      <c r="J16" s="24">
        <v>1</v>
      </c>
      <c r="K16" s="210"/>
      <c r="L16" s="40"/>
      <c r="M16" s="40"/>
      <c r="N16" s="37"/>
      <c r="O16" s="40"/>
      <c r="P16" s="40"/>
      <c r="Q16" s="37">
        <v>1</v>
      </c>
      <c r="R16" s="27" t="s">
        <v>17</v>
      </c>
      <c r="S16" s="232" t="s">
        <v>90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</row>
    <row r="17" spans="1:48" s="196" customFormat="1" ht="21" customHeight="1" thickBot="1">
      <c r="A17" s="233"/>
      <c r="B17" s="118" t="s">
        <v>152</v>
      </c>
      <c r="C17" s="119">
        <f>SUM(C2:C16)</f>
        <v>45</v>
      </c>
      <c r="D17" s="119">
        <f>COUNTIF(D2:D16,"e")</f>
        <v>5</v>
      </c>
      <c r="E17" s="197">
        <f>SUM(E2:E16)</f>
        <v>523</v>
      </c>
      <c r="F17" s="197">
        <f>SUM(F2:F16)</f>
        <v>178</v>
      </c>
      <c r="G17" s="197">
        <f>SUM(G2:G16)</f>
        <v>260</v>
      </c>
      <c r="H17" s="197">
        <f>SUM(H2:H16)</f>
        <v>85</v>
      </c>
      <c r="I17" s="197">
        <f>SUM(I2:I16)</f>
        <v>0</v>
      </c>
      <c r="J17" s="119"/>
      <c r="K17" s="120"/>
      <c r="L17" s="120"/>
      <c r="M17" s="120"/>
      <c r="N17" s="121"/>
      <c r="O17" s="120"/>
      <c r="P17" s="120"/>
      <c r="Q17" s="120"/>
      <c r="R17" s="122"/>
      <c r="S17" s="123">
        <f>ROWS(S2:S16)</f>
        <v>15</v>
      </c>
    </row>
    <row r="18" spans="1:48" ht="12.6" customHeight="1">
      <c r="A18" s="218">
        <v>8</v>
      </c>
      <c r="B18" s="219" t="s">
        <v>101</v>
      </c>
      <c r="C18" s="220">
        <v>4</v>
      </c>
      <c r="D18" s="110" t="s">
        <v>16</v>
      </c>
      <c r="E18" s="221">
        <v>43</v>
      </c>
      <c r="F18" s="221">
        <v>13</v>
      </c>
      <c r="G18" s="220">
        <v>20</v>
      </c>
      <c r="H18" s="220">
        <v>10</v>
      </c>
      <c r="I18" s="222">
        <v>0</v>
      </c>
      <c r="J18" s="221">
        <v>1</v>
      </c>
      <c r="K18" s="111"/>
      <c r="L18" s="111"/>
      <c r="M18" s="111"/>
      <c r="N18" s="224"/>
      <c r="O18" s="111"/>
      <c r="P18" s="111"/>
      <c r="Q18" s="224">
        <v>2</v>
      </c>
      <c r="R18" s="225" t="s">
        <v>17</v>
      </c>
      <c r="S18" s="226" t="s">
        <v>18</v>
      </c>
    </row>
    <row r="19" spans="1:48" ht="12.6" customHeight="1">
      <c r="A19" s="227">
        <v>9</v>
      </c>
      <c r="B19" s="16" t="s">
        <v>102</v>
      </c>
      <c r="C19" s="17">
        <v>3</v>
      </c>
      <c r="D19" s="8" t="s">
        <v>22</v>
      </c>
      <c r="E19" s="18">
        <v>30</v>
      </c>
      <c r="F19" s="18">
        <v>10</v>
      </c>
      <c r="G19" s="17">
        <v>15</v>
      </c>
      <c r="H19" s="17">
        <v>5</v>
      </c>
      <c r="I19" s="19">
        <v>0</v>
      </c>
      <c r="J19" s="18">
        <v>1</v>
      </c>
      <c r="K19" s="20"/>
      <c r="L19" s="20"/>
      <c r="M19" s="20"/>
      <c r="N19" s="44"/>
      <c r="O19" s="20"/>
      <c r="P19" s="20"/>
      <c r="Q19" s="44">
        <v>2</v>
      </c>
      <c r="R19" s="5" t="s">
        <v>17</v>
      </c>
      <c r="S19" s="228" t="s">
        <v>18</v>
      </c>
    </row>
    <row r="20" spans="1:48" ht="12.6" customHeight="1">
      <c r="A20" s="227">
        <v>10</v>
      </c>
      <c r="B20" s="16" t="s">
        <v>103</v>
      </c>
      <c r="C20" s="17">
        <v>3</v>
      </c>
      <c r="D20" s="8" t="s">
        <v>22</v>
      </c>
      <c r="E20" s="18">
        <v>30</v>
      </c>
      <c r="F20" s="18">
        <v>10</v>
      </c>
      <c r="G20" s="17">
        <v>15</v>
      </c>
      <c r="H20" s="17">
        <v>5</v>
      </c>
      <c r="I20" s="19">
        <v>0</v>
      </c>
      <c r="J20" s="18">
        <v>1</v>
      </c>
      <c r="K20" s="20"/>
      <c r="L20" s="20"/>
      <c r="M20" s="20"/>
      <c r="N20" s="44"/>
      <c r="O20" s="20"/>
      <c r="P20" s="20"/>
      <c r="Q20" s="44">
        <v>2</v>
      </c>
      <c r="R20" s="5" t="s">
        <v>17</v>
      </c>
      <c r="S20" s="228" t="s">
        <v>18</v>
      </c>
    </row>
    <row r="21" spans="1:48">
      <c r="A21" s="227">
        <v>11</v>
      </c>
      <c r="B21" s="16" t="s">
        <v>104</v>
      </c>
      <c r="C21" s="17">
        <v>3</v>
      </c>
      <c r="D21" s="8" t="s">
        <v>16</v>
      </c>
      <c r="E21" s="18">
        <v>30</v>
      </c>
      <c r="F21" s="18">
        <v>15</v>
      </c>
      <c r="G21" s="17">
        <v>5</v>
      </c>
      <c r="H21" s="17">
        <v>5</v>
      </c>
      <c r="I21" s="19">
        <v>5</v>
      </c>
      <c r="J21" s="18">
        <v>1</v>
      </c>
      <c r="K21" s="20"/>
      <c r="L21" s="20"/>
      <c r="M21" s="20"/>
      <c r="N21" s="44"/>
      <c r="O21" s="20"/>
      <c r="P21" s="20"/>
      <c r="Q21" s="44">
        <v>2</v>
      </c>
      <c r="R21" s="5" t="s">
        <v>17</v>
      </c>
      <c r="S21" s="228" t="s">
        <v>18</v>
      </c>
    </row>
    <row r="22" spans="1:48">
      <c r="A22" s="227">
        <v>12</v>
      </c>
      <c r="B22" s="16" t="s">
        <v>105</v>
      </c>
      <c r="C22" s="17">
        <v>3</v>
      </c>
      <c r="D22" s="8" t="s">
        <v>22</v>
      </c>
      <c r="E22" s="18">
        <v>30</v>
      </c>
      <c r="F22" s="18">
        <v>10</v>
      </c>
      <c r="G22" s="17">
        <v>15</v>
      </c>
      <c r="H22" s="17">
        <v>5</v>
      </c>
      <c r="I22" s="19">
        <v>0</v>
      </c>
      <c r="J22" s="18">
        <v>1</v>
      </c>
      <c r="K22" s="20"/>
      <c r="L22" s="20"/>
      <c r="M22" s="20"/>
      <c r="N22" s="44"/>
      <c r="O22" s="20"/>
      <c r="P22" s="20"/>
      <c r="Q22" s="44">
        <v>2</v>
      </c>
      <c r="R22" s="5" t="s">
        <v>17</v>
      </c>
      <c r="S22" s="228" t="s">
        <v>18</v>
      </c>
    </row>
    <row r="23" spans="1:48">
      <c r="A23" s="227">
        <v>13</v>
      </c>
      <c r="B23" s="16" t="s">
        <v>106</v>
      </c>
      <c r="C23" s="17">
        <v>3</v>
      </c>
      <c r="D23" s="8" t="s">
        <v>16</v>
      </c>
      <c r="E23" s="18">
        <v>30</v>
      </c>
      <c r="F23" s="18">
        <v>15</v>
      </c>
      <c r="G23" s="17">
        <v>10</v>
      </c>
      <c r="H23" s="17">
        <v>5</v>
      </c>
      <c r="I23" s="19">
        <v>0</v>
      </c>
      <c r="J23" s="18">
        <v>1</v>
      </c>
      <c r="K23" s="20"/>
      <c r="L23" s="20"/>
      <c r="M23" s="20"/>
      <c r="N23" s="44"/>
      <c r="O23" s="20"/>
      <c r="P23" s="20"/>
      <c r="Q23" s="44">
        <v>2</v>
      </c>
      <c r="R23" s="5" t="s">
        <v>17</v>
      </c>
      <c r="S23" s="228" t="s">
        <v>18</v>
      </c>
    </row>
    <row r="24" spans="1:48">
      <c r="A24" s="227">
        <v>14</v>
      </c>
      <c r="B24" s="6" t="s">
        <v>212</v>
      </c>
      <c r="C24" s="17">
        <v>2</v>
      </c>
      <c r="D24" s="8" t="s">
        <v>22</v>
      </c>
      <c r="E24" s="18">
        <v>30</v>
      </c>
      <c r="F24" s="18">
        <v>10</v>
      </c>
      <c r="G24" s="17">
        <v>20</v>
      </c>
      <c r="H24" s="17">
        <v>0</v>
      </c>
      <c r="I24" s="19">
        <v>0</v>
      </c>
      <c r="J24" s="18">
        <v>1</v>
      </c>
      <c r="K24" s="20"/>
      <c r="L24" s="20"/>
      <c r="M24" s="20"/>
      <c r="N24" s="44"/>
      <c r="O24" s="20"/>
      <c r="P24" s="20"/>
      <c r="Q24" s="44">
        <v>2</v>
      </c>
      <c r="R24" s="5" t="s">
        <v>23</v>
      </c>
      <c r="S24" s="228" t="s">
        <v>18</v>
      </c>
    </row>
    <row r="25" spans="1:48">
      <c r="A25" s="227">
        <v>22</v>
      </c>
      <c r="B25" s="6" t="s">
        <v>213</v>
      </c>
      <c r="C25" s="17">
        <v>3</v>
      </c>
      <c r="D25" s="8" t="s">
        <v>22</v>
      </c>
      <c r="E25" s="18">
        <v>45</v>
      </c>
      <c r="F25" s="18">
        <v>45</v>
      </c>
      <c r="G25" s="17">
        <v>0</v>
      </c>
      <c r="H25" s="17">
        <v>0</v>
      </c>
      <c r="I25" s="19">
        <v>0</v>
      </c>
      <c r="J25" s="18">
        <v>1</v>
      </c>
      <c r="K25" s="20"/>
      <c r="L25" s="20"/>
      <c r="M25" s="20"/>
      <c r="N25" s="44"/>
      <c r="O25" s="20"/>
      <c r="P25" s="20"/>
      <c r="Q25" s="44">
        <v>2</v>
      </c>
      <c r="R25" s="5" t="s">
        <v>23</v>
      </c>
      <c r="S25" s="228" t="s">
        <v>18</v>
      </c>
    </row>
    <row r="26" spans="1:48">
      <c r="A26" s="227">
        <v>24</v>
      </c>
      <c r="B26" s="16" t="s">
        <v>92</v>
      </c>
      <c r="C26" s="17">
        <v>1</v>
      </c>
      <c r="D26" s="8" t="s">
        <v>22</v>
      </c>
      <c r="E26" s="18">
        <v>6</v>
      </c>
      <c r="F26" s="18">
        <v>0</v>
      </c>
      <c r="G26" s="17">
        <v>6</v>
      </c>
      <c r="H26" s="17">
        <v>0</v>
      </c>
      <c r="I26" s="19">
        <v>0</v>
      </c>
      <c r="J26" s="18">
        <v>1</v>
      </c>
      <c r="K26" s="20"/>
      <c r="L26" s="20"/>
      <c r="M26" s="20"/>
      <c r="N26" s="44"/>
      <c r="O26" s="20"/>
      <c r="P26" s="20"/>
      <c r="Q26" s="44">
        <v>2</v>
      </c>
      <c r="R26" s="5" t="s">
        <v>23</v>
      </c>
      <c r="S26" s="228" t="s">
        <v>18</v>
      </c>
    </row>
    <row r="27" spans="1:48">
      <c r="A27" s="227">
        <v>25</v>
      </c>
      <c r="B27" s="16" t="s">
        <v>107</v>
      </c>
      <c r="C27" s="17">
        <v>1</v>
      </c>
      <c r="D27" s="8" t="s">
        <v>22</v>
      </c>
      <c r="E27" s="18">
        <v>15</v>
      </c>
      <c r="F27" s="18">
        <v>0</v>
      </c>
      <c r="G27" s="17">
        <v>0</v>
      </c>
      <c r="H27" s="17">
        <v>15</v>
      </c>
      <c r="I27" s="19">
        <v>0</v>
      </c>
      <c r="J27" s="18">
        <v>1</v>
      </c>
      <c r="K27" s="20"/>
      <c r="L27" s="20"/>
      <c r="M27" s="20"/>
      <c r="N27" s="44"/>
      <c r="O27" s="20"/>
      <c r="P27" s="20"/>
      <c r="Q27" s="44">
        <v>2</v>
      </c>
      <c r="R27" s="5" t="s">
        <v>23</v>
      </c>
      <c r="S27" s="228" t="s">
        <v>18</v>
      </c>
    </row>
    <row r="28" spans="1:48" ht="10.5" customHeight="1">
      <c r="A28" s="227">
        <v>26</v>
      </c>
      <c r="B28" s="2" t="s">
        <v>55</v>
      </c>
      <c r="C28" s="9">
        <v>1</v>
      </c>
      <c r="D28" s="8" t="s">
        <v>22</v>
      </c>
      <c r="E28" s="9">
        <v>15</v>
      </c>
      <c r="F28" s="9">
        <v>15</v>
      </c>
      <c r="G28" s="10">
        <v>0</v>
      </c>
      <c r="H28" s="10">
        <v>0</v>
      </c>
      <c r="I28" s="19">
        <v>0</v>
      </c>
      <c r="J28" s="18">
        <v>1</v>
      </c>
      <c r="K28" s="20"/>
      <c r="L28" s="20"/>
      <c r="M28" s="20"/>
      <c r="N28" s="44"/>
      <c r="O28" s="20"/>
      <c r="P28" s="20"/>
      <c r="Q28" s="44">
        <v>2</v>
      </c>
      <c r="R28" s="5" t="s">
        <v>23</v>
      </c>
      <c r="S28" s="228" t="s">
        <v>18</v>
      </c>
    </row>
    <row r="29" spans="1:48" s="186" customFormat="1" ht="12.75">
      <c r="A29" s="229">
        <v>56</v>
      </c>
      <c r="B29" s="193" t="s">
        <v>113</v>
      </c>
      <c r="C29" s="182">
        <v>3</v>
      </c>
      <c r="D29" s="183" t="s">
        <v>22</v>
      </c>
      <c r="E29" s="184">
        <v>30</v>
      </c>
      <c r="F29" s="184">
        <v>10</v>
      </c>
      <c r="G29" s="182">
        <v>20</v>
      </c>
      <c r="H29" s="182">
        <v>0</v>
      </c>
      <c r="I29" s="185">
        <v>0</v>
      </c>
      <c r="J29" s="184">
        <v>1</v>
      </c>
      <c r="K29" s="183"/>
      <c r="L29" s="183"/>
      <c r="M29" s="183"/>
      <c r="N29" s="208"/>
      <c r="O29" s="183"/>
      <c r="P29" s="183"/>
      <c r="Q29" s="208">
        <v>2</v>
      </c>
      <c r="R29" s="181" t="s">
        <v>17</v>
      </c>
      <c r="S29" s="230" t="s">
        <v>77</v>
      </c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</row>
    <row r="30" spans="1:48" s="21" customFormat="1" ht="12.6" customHeight="1">
      <c r="A30" s="231">
        <v>71</v>
      </c>
      <c r="B30" s="190" t="s">
        <v>121</v>
      </c>
      <c r="C30" s="23">
        <v>3</v>
      </c>
      <c r="D30" s="30" t="s">
        <v>22</v>
      </c>
      <c r="E30" s="24">
        <v>30</v>
      </c>
      <c r="F30" s="24">
        <v>10</v>
      </c>
      <c r="G30" s="23">
        <v>15</v>
      </c>
      <c r="H30" s="23">
        <v>5</v>
      </c>
      <c r="I30" s="25">
        <v>0</v>
      </c>
      <c r="J30" s="24">
        <v>1</v>
      </c>
      <c r="K30" s="210"/>
      <c r="L30" s="40"/>
      <c r="M30" s="40"/>
      <c r="N30" s="37"/>
      <c r="O30" s="40"/>
      <c r="P30" s="40"/>
      <c r="Q30" s="37">
        <v>2</v>
      </c>
      <c r="R30" s="27" t="s">
        <v>17</v>
      </c>
      <c r="S30" s="232" t="s">
        <v>119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</row>
    <row r="31" spans="1:48" s="21" customFormat="1">
      <c r="A31" s="231">
        <v>78</v>
      </c>
      <c r="B31" s="190" t="s">
        <v>124</v>
      </c>
      <c r="C31" s="23">
        <v>3</v>
      </c>
      <c r="D31" s="30" t="s">
        <v>22</v>
      </c>
      <c r="E31" s="24">
        <v>30</v>
      </c>
      <c r="F31" s="24">
        <v>10</v>
      </c>
      <c r="G31" s="23">
        <v>15</v>
      </c>
      <c r="H31" s="23">
        <v>5</v>
      </c>
      <c r="I31" s="25">
        <v>0</v>
      </c>
      <c r="J31" s="24">
        <v>1</v>
      </c>
      <c r="K31" s="40"/>
      <c r="L31" s="40"/>
      <c r="M31" s="40"/>
      <c r="N31" s="37"/>
      <c r="O31" s="40"/>
      <c r="P31" s="40"/>
      <c r="Q31" s="37">
        <v>2</v>
      </c>
      <c r="R31" s="192" t="s">
        <v>23</v>
      </c>
      <c r="S31" s="232" t="s">
        <v>90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</row>
    <row r="32" spans="1:48" s="196" customFormat="1" ht="21" customHeight="1" thickBot="1">
      <c r="A32" s="233"/>
      <c r="B32" s="118" t="s">
        <v>153</v>
      </c>
      <c r="C32" s="119">
        <f>SUM(C18:C31)</f>
        <v>36</v>
      </c>
      <c r="D32" s="119">
        <f>COUNTIF(D18:D31,"e")</f>
        <v>3</v>
      </c>
      <c r="E32" s="197">
        <f>SUM(E18:E31)</f>
        <v>394</v>
      </c>
      <c r="F32" s="197">
        <f>SUM(F18:F31)</f>
        <v>173</v>
      </c>
      <c r="G32" s="197">
        <f>SUM(G18:G31)</f>
        <v>156</v>
      </c>
      <c r="H32" s="197">
        <f>SUM(H18:H31)</f>
        <v>60</v>
      </c>
      <c r="I32" s="197">
        <f>SUM(I18:I31)</f>
        <v>5</v>
      </c>
      <c r="J32" s="119"/>
      <c r="K32" s="120"/>
      <c r="L32" s="120"/>
      <c r="M32" s="120"/>
      <c r="N32" s="121"/>
      <c r="O32" s="120"/>
      <c r="P32" s="120"/>
      <c r="Q32" s="120"/>
      <c r="R32" s="122"/>
      <c r="S32" s="123">
        <f>ROWS(S18:S31)</f>
        <v>14</v>
      </c>
    </row>
    <row r="33" spans="1:48">
      <c r="A33" s="218">
        <v>27</v>
      </c>
      <c r="B33" s="219" t="s">
        <v>108</v>
      </c>
      <c r="C33" s="220">
        <v>4</v>
      </c>
      <c r="D33" s="110" t="s">
        <v>16</v>
      </c>
      <c r="E33" s="221">
        <v>43</v>
      </c>
      <c r="F33" s="221">
        <v>13</v>
      </c>
      <c r="G33" s="220">
        <v>30</v>
      </c>
      <c r="H33" s="220">
        <v>0</v>
      </c>
      <c r="I33" s="222">
        <v>0</v>
      </c>
      <c r="J33" s="221">
        <v>2</v>
      </c>
      <c r="K33" s="111"/>
      <c r="L33" s="111"/>
      <c r="M33" s="111"/>
      <c r="N33" s="224"/>
      <c r="O33" s="111"/>
      <c r="P33" s="111"/>
      <c r="Q33" s="224">
        <v>3</v>
      </c>
      <c r="R33" s="225" t="s">
        <v>17</v>
      </c>
      <c r="S33" s="226" t="s">
        <v>18</v>
      </c>
    </row>
    <row r="34" spans="1:48">
      <c r="A34" s="227">
        <v>28</v>
      </c>
      <c r="B34" s="16" t="s">
        <v>109</v>
      </c>
      <c r="C34" s="17">
        <v>3</v>
      </c>
      <c r="D34" s="8" t="s">
        <v>16</v>
      </c>
      <c r="E34" s="18">
        <v>30</v>
      </c>
      <c r="F34" s="18">
        <v>15</v>
      </c>
      <c r="G34" s="17">
        <v>10</v>
      </c>
      <c r="H34" s="17">
        <v>5</v>
      </c>
      <c r="I34" s="19">
        <v>0</v>
      </c>
      <c r="J34" s="18">
        <v>2</v>
      </c>
      <c r="K34" s="20"/>
      <c r="L34" s="20"/>
      <c r="M34" s="20"/>
      <c r="N34" s="44"/>
      <c r="O34" s="20"/>
      <c r="P34" s="20"/>
      <c r="Q34" s="44">
        <v>3</v>
      </c>
      <c r="R34" s="5" t="s">
        <v>17</v>
      </c>
      <c r="S34" s="228" t="s">
        <v>18</v>
      </c>
    </row>
    <row r="35" spans="1:48">
      <c r="A35" s="227">
        <v>29</v>
      </c>
      <c r="B35" s="16" t="s">
        <v>110</v>
      </c>
      <c r="C35" s="17">
        <v>2</v>
      </c>
      <c r="D35" s="8" t="s">
        <v>22</v>
      </c>
      <c r="E35" s="18">
        <v>30</v>
      </c>
      <c r="F35" s="18">
        <v>0</v>
      </c>
      <c r="G35" s="17">
        <v>0</v>
      </c>
      <c r="H35" s="17">
        <v>30</v>
      </c>
      <c r="I35" s="19">
        <v>0</v>
      </c>
      <c r="J35" s="18">
        <v>2</v>
      </c>
      <c r="K35" s="20"/>
      <c r="L35" s="20"/>
      <c r="M35" s="20"/>
      <c r="N35" s="44"/>
      <c r="O35" s="20"/>
      <c r="P35" s="20"/>
      <c r="Q35" s="44">
        <v>3</v>
      </c>
      <c r="R35" s="5" t="s">
        <v>23</v>
      </c>
      <c r="S35" s="228" t="s">
        <v>18</v>
      </c>
    </row>
    <row r="36" spans="1:48">
      <c r="A36" s="227">
        <v>30</v>
      </c>
      <c r="B36" s="6" t="s">
        <v>214</v>
      </c>
      <c r="C36" s="17">
        <v>3</v>
      </c>
      <c r="D36" s="8" t="s">
        <v>22</v>
      </c>
      <c r="E36" s="18">
        <v>30</v>
      </c>
      <c r="F36" s="18">
        <v>10</v>
      </c>
      <c r="G36" s="17">
        <v>20</v>
      </c>
      <c r="H36" s="17">
        <v>0</v>
      </c>
      <c r="I36" s="19">
        <v>0</v>
      </c>
      <c r="J36" s="18">
        <v>2</v>
      </c>
      <c r="K36" s="20"/>
      <c r="L36" s="20"/>
      <c r="M36" s="20"/>
      <c r="N36" s="44"/>
      <c r="O36" s="20"/>
      <c r="P36" s="20"/>
      <c r="Q36" s="44">
        <v>3</v>
      </c>
      <c r="R36" s="5" t="s">
        <v>23</v>
      </c>
      <c r="S36" s="228" t="s">
        <v>18</v>
      </c>
    </row>
    <row r="37" spans="1:48">
      <c r="A37" s="227">
        <v>41</v>
      </c>
      <c r="B37" s="6" t="s">
        <v>215</v>
      </c>
      <c r="C37" s="17">
        <v>2</v>
      </c>
      <c r="D37" s="8" t="s">
        <v>22</v>
      </c>
      <c r="E37" s="18">
        <v>30</v>
      </c>
      <c r="F37" s="18">
        <v>30</v>
      </c>
      <c r="G37" s="17">
        <v>0</v>
      </c>
      <c r="H37" s="17">
        <v>0</v>
      </c>
      <c r="I37" s="19">
        <v>0</v>
      </c>
      <c r="J37" s="18">
        <v>2</v>
      </c>
      <c r="K37" s="20"/>
      <c r="L37" s="20"/>
      <c r="M37" s="20"/>
      <c r="N37" s="44"/>
      <c r="O37" s="20"/>
      <c r="P37" s="20"/>
      <c r="Q37" s="44">
        <v>3</v>
      </c>
      <c r="R37" s="5" t="s">
        <v>23</v>
      </c>
      <c r="S37" s="228" t="s">
        <v>18</v>
      </c>
    </row>
    <row r="38" spans="1:48">
      <c r="A38" s="227">
        <v>43</v>
      </c>
      <c r="B38" s="6" t="s">
        <v>216</v>
      </c>
      <c r="C38" s="17">
        <v>1</v>
      </c>
      <c r="D38" s="8" t="s">
        <v>22</v>
      </c>
      <c r="E38" s="18">
        <v>15</v>
      </c>
      <c r="F38" s="18">
        <v>0</v>
      </c>
      <c r="G38" s="17">
        <v>15</v>
      </c>
      <c r="H38" s="17">
        <v>0</v>
      </c>
      <c r="I38" s="19">
        <v>0</v>
      </c>
      <c r="J38" s="18">
        <v>2</v>
      </c>
      <c r="K38" s="20"/>
      <c r="L38" s="20"/>
      <c r="M38" s="20"/>
      <c r="N38" s="44"/>
      <c r="O38" s="20"/>
      <c r="P38" s="20"/>
      <c r="Q38" s="44">
        <v>3</v>
      </c>
      <c r="R38" s="5" t="s">
        <v>23</v>
      </c>
      <c r="S38" s="228" t="s">
        <v>18</v>
      </c>
    </row>
    <row r="39" spans="1:48">
      <c r="A39" s="227">
        <v>47</v>
      </c>
      <c r="B39" s="16" t="s">
        <v>68</v>
      </c>
      <c r="C39" s="17">
        <v>15</v>
      </c>
      <c r="D39" s="8" t="s">
        <v>16</v>
      </c>
      <c r="E39" s="18">
        <v>0</v>
      </c>
      <c r="F39" s="18">
        <v>0</v>
      </c>
      <c r="G39" s="17">
        <v>0</v>
      </c>
      <c r="H39" s="17">
        <v>0</v>
      </c>
      <c r="I39" s="19">
        <v>0</v>
      </c>
      <c r="J39" s="18">
        <v>2</v>
      </c>
      <c r="K39" s="20"/>
      <c r="L39" s="20"/>
      <c r="M39" s="20"/>
      <c r="N39" s="44"/>
      <c r="O39" s="20"/>
      <c r="P39" s="20"/>
      <c r="Q39" s="44">
        <v>3</v>
      </c>
      <c r="R39" s="5" t="s">
        <v>23</v>
      </c>
      <c r="S39" s="228" t="s">
        <v>18</v>
      </c>
    </row>
    <row r="40" spans="1:48" s="176" customFormat="1">
      <c r="A40" s="229">
        <v>52</v>
      </c>
      <c r="B40" s="190" t="s">
        <v>220</v>
      </c>
      <c r="C40" s="177">
        <v>1</v>
      </c>
      <c r="D40" s="178" t="s">
        <v>22</v>
      </c>
      <c r="E40" s="179">
        <v>15</v>
      </c>
      <c r="F40" s="179">
        <v>5</v>
      </c>
      <c r="G40" s="177">
        <v>10</v>
      </c>
      <c r="H40" s="177">
        <v>0</v>
      </c>
      <c r="I40" s="180">
        <v>0</v>
      </c>
      <c r="J40" s="179">
        <v>2</v>
      </c>
      <c r="K40" s="206"/>
      <c r="L40" s="206"/>
      <c r="M40" s="206"/>
      <c r="N40" s="204"/>
      <c r="O40" s="206"/>
      <c r="P40" s="206"/>
      <c r="Q40" s="204">
        <v>3</v>
      </c>
      <c r="R40" s="181" t="s">
        <v>17</v>
      </c>
      <c r="S40" s="230" t="s">
        <v>111</v>
      </c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</row>
    <row r="41" spans="1:48" s="176" customFormat="1" ht="24">
      <c r="A41" s="229">
        <v>53</v>
      </c>
      <c r="B41" s="190" t="s">
        <v>221</v>
      </c>
      <c r="C41" s="177">
        <v>3</v>
      </c>
      <c r="D41" s="178" t="s">
        <v>16</v>
      </c>
      <c r="E41" s="179">
        <v>30</v>
      </c>
      <c r="F41" s="179">
        <v>10</v>
      </c>
      <c r="G41" s="177">
        <v>20</v>
      </c>
      <c r="H41" s="177">
        <v>0</v>
      </c>
      <c r="I41" s="180">
        <v>0</v>
      </c>
      <c r="J41" s="179">
        <v>2</v>
      </c>
      <c r="K41" s="206"/>
      <c r="L41" s="206"/>
      <c r="M41" s="206"/>
      <c r="N41" s="204"/>
      <c r="O41" s="206"/>
      <c r="P41" s="206"/>
      <c r="Q41" s="204">
        <v>3</v>
      </c>
      <c r="R41" s="181" t="s">
        <v>17</v>
      </c>
      <c r="S41" s="230" t="s">
        <v>111</v>
      </c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</row>
    <row r="42" spans="1:48" s="186" customFormat="1" ht="12.75">
      <c r="A42" s="229">
        <v>57</v>
      </c>
      <c r="B42" s="46" t="s">
        <v>114</v>
      </c>
      <c r="C42" s="182">
        <v>3</v>
      </c>
      <c r="D42" s="183" t="s">
        <v>16</v>
      </c>
      <c r="E42" s="184">
        <v>45</v>
      </c>
      <c r="F42" s="184">
        <v>15</v>
      </c>
      <c r="G42" s="182">
        <v>15</v>
      </c>
      <c r="H42" s="182">
        <v>15</v>
      </c>
      <c r="I42" s="185">
        <v>0</v>
      </c>
      <c r="J42" s="184">
        <v>2</v>
      </c>
      <c r="K42" s="183"/>
      <c r="L42" s="183"/>
      <c r="M42" s="183"/>
      <c r="N42" s="208"/>
      <c r="O42" s="183"/>
      <c r="P42" s="183"/>
      <c r="Q42" s="208">
        <v>3</v>
      </c>
      <c r="R42" s="181" t="s">
        <v>17</v>
      </c>
      <c r="S42" s="230" t="s">
        <v>77</v>
      </c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</row>
    <row r="43" spans="1:48" s="186" customFormat="1" ht="25.5">
      <c r="A43" s="229">
        <v>58</v>
      </c>
      <c r="B43" s="46" t="s">
        <v>115</v>
      </c>
      <c r="C43" s="182">
        <v>2</v>
      </c>
      <c r="D43" s="183" t="s">
        <v>22</v>
      </c>
      <c r="E43" s="184">
        <v>30</v>
      </c>
      <c r="F43" s="184">
        <v>10</v>
      </c>
      <c r="G43" s="182">
        <v>10</v>
      </c>
      <c r="H43" s="182">
        <v>10</v>
      </c>
      <c r="I43" s="185">
        <v>0</v>
      </c>
      <c r="J43" s="184">
        <v>2</v>
      </c>
      <c r="K43" s="183"/>
      <c r="L43" s="183"/>
      <c r="M43" s="183"/>
      <c r="N43" s="208"/>
      <c r="O43" s="183"/>
      <c r="P43" s="183"/>
      <c r="Q43" s="208">
        <v>3</v>
      </c>
      <c r="R43" s="181" t="s">
        <v>17</v>
      </c>
      <c r="S43" s="230" t="s">
        <v>77</v>
      </c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</row>
    <row r="44" spans="1:48" s="186" customFormat="1" ht="12.75">
      <c r="A44" s="229">
        <v>59</v>
      </c>
      <c r="B44" s="46" t="s">
        <v>116</v>
      </c>
      <c r="C44" s="182">
        <v>2</v>
      </c>
      <c r="D44" s="183" t="s">
        <v>22</v>
      </c>
      <c r="E44" s="184">
        <v>45</v>
      </c>
      <c r="F44" s="184">
        <v>15</v>
      </c>
      <c r="G44" s="182">
        <v>15</v>
      </c>
      <c r="H44" s="182">
        <v>15</v>
      </c>
      <c r="I44" s="185">
        <v>0</v>
      </c>
      <c r="J44" s="184">
        <v>2</v>
      </c>
      <c r="K44" s="183"/>
      <c r="L44" s="183"/>
      <c r="M44" s="183"/>
      <c r="N44" s="208"/>
      <c r="O44" s="183"/>
      <c r="P44" s="183"/>
      <c r="Q44" s="208">
        <v>3</v>
      </c>
      <c r="R44" s="181" t="s">
        <v>17</v>
      </c>
      <c r="S44" s="230" t="s">
        <v>77</v>
      </c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</row>
    <row r="45" spans="1:48" s="21" customFormat="1" ht="12.75">
      <c r="A45" s="231"/>
      <c r="B45" s="35" t="s">
        <v>133</v>
      </c>
      <c r="C45" s="36">
        <v>2</v>
      </c>
      <c r="D45" s="36" t="s">
        <v>22</v>
      </c>
      <c r="E45" s="36">
        <v>30</v>
      </c>
      <c r="F45" s="36">
        <v>15</v>
      </c>
      <c r="G45" s="36">
        <v>15</v>
      </c>
      <c r="H45" s="40"/>
      <c r="I45" s="40"/>
      <c r="J45" s="40"/>
      <c r="K45" s="40"/>
      <c r="L45" s="40"/>
      <c r="M45" s="40"/>
      <c r="N45" s="37"/>
      <c r="O45" s="40"/>
      <c r="P45" s="40"/>
      <c r="Q45" s="37"/>
      <c r="R45" s="37"/>
      <c r="S45" s="234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</row>
    <row r="46" spans="1:48" s="21" customFormat="1" ht="12.75">
      <c r="A46" s="231"/>
      <c r="B46" s="35" t="s">
        <v>134</v>
      </c>
      <c r="C46" s="36">
        <v>3</v>
      </c>
      <c r="D46" s="36" t="s">
        <v>16</v>
      </c>
      <c r="E46" s="36">
        <v>30</v>
      </c>
      <c r="F46" s="36">
        <v>15</v>
      </c>
      <c r="G46" s="36">
        <v>10</v>
      </c>
      <c r="H46" s="40"/>
      <c r="I46" s="40"/>
      <c r="J46" s="40"/>
      <c r="K46" s="40"/>
      <c r="L46" s="40"/>
      <c r="M46" s="40"/>
      <c r="N46" s="37"/>
      <c r="O46" s="40"/>
      <c r="P46" s="40"/>
      <c r="Q46" s="37"/>
      <c r="R46" s="37"/>
      <c r="S46" s="234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</row>
    <row r="47" spans="1:48" s="196" customFormat="1" ht="21" customHeight="1" thickBot="1">
      <c r="A47" s="233"/>
      <c r="B47" s="118" t="s">
        <v>154</v>
      </c>
      <c r="C47" s="119">
        <f>SUM(C33:C46)</f>
        <v>46</v>
      </c>
      <c r="D47" s="119">
        <f>COUNTIF(D33:D46,"e")</f>
        <v>6</v>
      </c>
      <c r="E47" s="197">
        <f>SUM(E33:E46)</f>
        <v>403</v>
      </c>
      <c r="F47" s="197">
        <f>SUM(F33:F46)</f>
        <v>153</v>
      </c>
      <c r="G47" s="197">
        <f>SUM(G33:G46)</f>
        <v>170</v>
      </c>
      <c r="H47" s="197">
        <f>SUM(H33:H46)</f>
        <v>75</v>
      </c>
      <c r="I47" s="197">
        <f>SUM(I33:I46)</f>
        <v>0</v>
      </c>
      <c r="J47" s="119"/>
      <c r="K47" s="120"/>
      <c r="L47" s="120"/>
      <c r="M47" s="120"/>
      <c r="N47" s="121"/>
      <c r="O47" s="120"/>
      <c r="P47" s="120"/>
      <c r="Q47" s="120"/>
      <c r="R47" s="122"/>
      <c r="S47" s="123">
        <f>ROWS(S33:S46)</f>
        <v>14</v>
      </c>
    </row>
    <row r="48" spans="1:48" s="45" customFormat="1" ht="53.25">
      <c r="B48" s="235"/>
      <c r="C48" s="236" t="s">
        <v>2</v>
      </c>
      <c r="D48" s="237" t="s">
        <v>163</v>
      </c>
      <c r="E48" s="238" t="s">
        <v>164</v>
      </c>
      <c r="F48" s="238" t="s">
        <v>5</v>
      </c>
      <c r="G48" s="239" t="s">
        <v>6</v>
      </c>
      <c r="H48" s="239" t="s">
        <v>7</v>
      </c>
      <c r="I48" s="240" t="s">
        <v>8</v>
      </c>
      <c r="J48" s="80"/>
      <c r="K48" s="80"/>
      <c r="L48" s="80"/>
      <c r="M48" s="80"/>
      <c r="N48" s="80"/>
      <c r="O48" s="80"/>
      <c r="P48" s="80"/>
      <c r="Q48" s="80"/>
      <c r="R48" s="80"/>
      <c r="S48" s="82"/>
    </row>
    <row r="49" spans="1:19" ht="15.75">
      <c r="A49" s="45"/>
      <c r="B49" s="241" t="s">
        <v>162</v>
      </c>
      <c r="C49" s="87">
        <f t="shared" ref="C49:I49" si="0">C47+C32+C17</f>
        <v>127</v>
      </c>
      <c r="D49" s="87">
        <f t="shared" si="0"/>
        <v>14</v>
      </c>
      <c r="E49" s="201">
        <f t="shared" si="0"/>
        <v>1320</v>
      </c>
      <c r="F49" s="201">
        <f t="shared" si="0"/>
        <v>504</v>
      </c>
      <c r="G49" s="201">
        <f t="shared" si="0"/>
        <v>586</v>
      </c>
      <c r="H49" s="201">
        <f t="shared" si="0"/>
        <v>220</v>
      </c>
      <c r="I49" s="242">
        <f t="shared" si="0"/>
        <v>5</v>
      </c>
      <c r="J49" s="73"/>
      <c r="K49" s="73"/>
      <c r="L49" s="73"/>
      <c r="M49" s="73"/>
      <c r="N49" s="73"/>
      <c r="O49" s="73"/>
      <c r="P49" s="73"/>
      <c r="Q49" s="73"/>
      <c r="R49" s="73" t="s">
        <v>222</v>
      </c>
      <c r="S49" s="87">
        <f>S47+S32+S17</f>
        <v>43</v>
      </c>
    </row>
    <row r="50" spans="1:19" ht="15">
      <c r="A50" s="45"/>
      <c r="B50" s="243" t="s">
        <v>160</v>
      </c>
      <c r="C50" s="89"/>
      <c r="D50" s="84"/>
      <c r="E50" s="54">
        <f>E37+E36+E35+E34+E33+E26+E25+E24+E23+E22</f>
        <v>304</v>
      </c>
      <c r="F50" s="84"/>
      <c r="G50" s="84"/>
      <c r="H50" s="84"/>
      <c r="I50" s="244"/>
      <c r="J50" s="54"/>
      <c r="K50" s="54"/>
      <c r="L50" s="54"/>
      <c r="M50" s="54"/>
      <c r="N50" s="54"/>
      <c r="O50" s="54"/>
      <c r="P50" s="54"/>
      <c r="Q50" s="54"/>
      <c r="R50" s="54" t="s">
        <v>226</v>
      </c>
      <c r="S50" s="54">
        <v>32</v>
      </c>
    </row>
    <row r="51" spans="1:19" ht="15">
      <c r="A51" s="45"/>
      <c r="B51" s="243" t="s">
        <v>224</v>
      </c>
      <c r="C51" s="89"/>
      <c r="D51" s="84"/>
      <c r="E51" s="84">
        <f>E50*100/E49</f>
        <v>23.030303030303031</v>
      </c>
      <c r="F51" s="84"/>
      <c r="G51" s="84"/>
      <c r="H51" s="84"/>
      <c r="I51" s="24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6.5" thickBot="1">
      <c r="A52" s="45"/>
      <c r="B52" s="245" t="s">
        <v>223</v>
      </c>
      <c r="C52" s="246"/>
      <c r="D52" s="247"/>
      <c r="E52" s="247"/>
      <c r="F52" s="247"/>
      <c r="G52" s="247">
        <f>G49*100/E49</f>
        <v>44.393939393939391</v>
      </c>
      <c r="H52" s="247"/>
      <c r="I52" s="248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>
      <c r="A53" s="45"/>
      <c r="B53" s="70"/>
      <c r="C53" s="202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5"/>
      <c r="O53" s="54"/>
      <c r="P53" s="54"/>
      <c r="Q53" s="45"/>
      <c r="R53" s="45"/>
      <c r="S53" s="45"/>
    </row>
    <row r="54" spans="1:19">
      <c r="A54" s="45" t="s">
        <v>226</v>
      </c>
      <c r="B54" s="83" t="s">
        <v>225</v>
      </c>
      <c r="C54" s="249">
        <v>97</v>
      </c>
      <c r="D54" s="49">
        <v>11</v>
      </c>
      <c r="E54" s="49">
        <v>900</v>
      </c>
      <c r="F54" s="49">
        <v>364</v>
      </c>
      <c r="G54" s="49">
        <v>381</v>
      </c>
      <c r="H54" s="49">
        <v>150</v>
      </c>
      <c r="I54" s="49"/>
      <c r="J54" s="54"/>
      <c r="K54" s="54"/>
      <c r="L54" s="54"/>
      <c r="M54" s="54"/>
      <c r="N54" s="45"/>
      <c r="O54" s="54"/>
      <c r="P54" s="54"/>
      <c r="Q54" s="45"/>
      <c r="R54" s="45"/>
      <c r="S54" s="45"/>
    </row>
    <row r="55" spans="1:19">
      <c r="A55" s="45"/>
      <c r="B55" s="83" t="s">
        <v>161</v>
      </c>
      <c r="C55" s="249"/>
      <c r="D55" s="49"/>
      <c r="E55" s="49"/>
      <c r="F55" s="49"/>
      <c r="G55" s="49">
        <v>42.333333333333336</v>
      </c>
      <c r="H55" s="49"/>
      <c r="I55" s="49"/>
      <c r="J55" s="54"/>
      <c r="K55" s="54"/>
      <c r="L55" s="54"/>
      <c r="M55" s="54"/>
      <c r="N55" s="45"/>
      <c r="O55" s="54"/>
      <c r="P55" s="54"/>
      <c r="Q55" s="45"/>
      <c r="R55" s="45"/>
      <c r="S55" s="45"/>
    </row>
    <row r="56" spans="1:19">
      <c r="A56" s="45"/>
      <c r="B56" s="70"/>
      <c r="C56" s="202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45"/>
      <c r="O56" s="54"/>
      <c r="P56" s="54"/>
      <c r="Q56" s="45"/>
      <c r="R56" s="45"/>
      <c r="S56" s="45"/>
    </row>
    <row r="57" spans="1:19">
      <c r="A57" s="45"/>
      <c r="B57" s="70"/>
      <c r="C57" s="202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45"/>
      <c r="O57" s="54"/>
      <c r="P57" s="54"/>
      <c r="Q57" s="45"/>
      <c r="R57" s="45"/>
      <c r="S57" s="45"/>
    </row>
    <row r="58" spans="1:19">
      <c r="A58" s="45"/>
      <c r="B58" s="70"/>
      <c r="C58" s="202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45"/>
      <c r="O58" s="54"/>
      <c r="P58" s="54"/>
      <c r="Q58" s="45"/>
      <c r="R58" s="45"/>
      <c r="S58" s="45"/>
    </row>
    <row r="59" spans="1:19" ht="54">
      <c r="A59" s="340" t="s">
        <v>184</v>
      </c>
      <c r="B59" s="341"/>
      <c r="C59" s="159" t="s">
        <v>2</v>
      </c>
      <c r="D59" s="160" t="s">
        <v>169</v>
      </c>
      <c r="E59" s="160" t="s">
        <v>170</v>
      </c>
      <c r="F59" s="161" t="s">
        <v>5</v>
      </c>
      <c r="G59" s="162" t="s">
        <v>171</v>
      </c>
      <c r="H59" s="162" t="s">
        <v>172</v>
      </c>
      <c r="I59" s="163" t="s">
        <v>8</v>
      </c>
      <c r="J59" s="160" t="s">
        <v>173</v>
      </c>
      <c r="K59" s="163" t="s">
        <v>174</v>
      </c>
      <c r="Q59" s="45"/>
      <c r="R59" s="45"/>
      <c r="S59" s="45"/>
    </row>
    <row r="60" spans="1:19">
      <c r="A60" s="336" t="s">
        <v>185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9"/>
      <c r="Q60" s="45"/>
      <c r="R60" s="45"/>
      <c r="S60" s="45"/>
    </row>
    <row r="61" spans="1:19">
      <c r="A61" s="164"/>
      <c r="B61" s="194" t="s">
        <v>186</v>
      </c>
      <c r="C61" s="165">
        <v>2</v>
      </c>
      <c r="D61" s="166" t="s">
        <v>22</v>
      </c>
      <c r="E61" s="167">
        <v>30</v>
      </c>
      <c r="F61" s="167">
        <v>15</v>
      </c>
      <c r="G61" s="165">
        <v>15</v>
      </c>
      <c r="H61" s="165">
        <v>0</v>
      </c>
      <c r="I61" s="168"/>
      <c r="J61" s="167">
        <v>1</v>
      </c>
      <c r="K61" s="167">
        <v>1</v>
      </c>
      <c r="Q61" s="45"/>
      <c r="R61" s="45"/>
      <c r="S61" s="45"/>
    </row>
    <row r="62" spans="1:19">
      <c r="A62" s="164"/>
      <c r="B62" s="194" t="s">
        <v>187</v>
      </c>
      <c r="C62" s="165">
        <v>2</v>
      </c>
      <c r="D62" s="166" t="s">
        <v>22</v>
      </c>
      <c r="E62" s="167">
        <v>30</v>
      </c>
      <c r="F62" s="167">
        <v>15</v>
      </c>
      <c r="G62" s="165">
        <v>15</v>
      </c>
      <c r="H62" s="165">
        <v>0</v>
      </c>
      <c r="I62" s="168"/>
      <c r="J62" s="167">
        <v>1</v>
      </c>
      <c r="K62" s="167">
        <v>1</v>
      </c>
      <c r="Q62" s="45"/>
      <c r="R62" s="45"/>
      <c r="S62" s="45"/>
    </row>
    <row r="63" spans="1:19">
      <c r="A63" s="164"/>
      <c r="B63" s="194" t="s">
        <v>188</v>
      </c>
      <c r="C63" s="165">
        <v>2</v>
      </c>
      <c r="D63" s="166" t="s">
        <v>22</v>
      </c>
      <c r="E63" s="167">
        <v>30</v>
      </c>
      <c r="F63" s="167">
        <v>15</v>
      </c>
      <c r="G63" s="165">
        <v>15</v>
      </c>
      <c r="H63" s="165">
        <v>0</v>
      </c>
      <c r="I63" s="168"/>
      <c r="J63" s="167">
        <v>1</v>
      </c>
      <c r="K63" s="167">
        <v>1</v>
      </c>
      <c r="Q63" s="45"/>
      <c r="R63" s="45"/>
      <c r="S63" s="45"/>
    </row>
    <row r="64" spans="1:19">
      <c r="A64" s="164"/>
      <c r="B64" s="194" t="s">
        <v>189</v>
      </c>
      <c r="C64" s="165">
        <v>2</v>
      </c>
      <c r="D64" s="166" t="s">
        <v>22</v>
      </c>
      <c r="E64" s="167">
        <v>30</v>
      </c>
      <c r="F64" s="167">
        <v>15</v>
      </c>
      <c r="G64" s="165">
        <v>15</v>
      </c>
      <c r="H64" s="165">
        <v>0</v>
      </c>
      <c r="I64" s="168"/>
      <c r="J64" s="167">
        <v>1</v>
      </c>
      <c r="K64" s="167">
        <v>1</v>
      </c>
      <c r="Q64" s="45"/>
      <c r="R64" s="45"/>
      <c r="S64" s="45"/>
    </row>
    <row r="65" spans="1:48">
      <c r="A65" s="164"/>
      <c r="B65" s="194" t="s">
        <v>190</v>
      </c>
      <c r="C65" s="165">
        <v>2</v>
      </c>
      <c r="D65" s="166" t="s">
        <v>22</v>
      </c>
      <c r="E65" s="167">
        <v>30</v>
      </c>
      <c r="F65" s="167">
        <v>15</v>
      </c>
      <c r="G65" s="165">
        <v>15</v>
      </c>
      <c r="H65" s="165">
        <v>0</v>
      </c>
      <c r="I65" s="168"/>
      <c r="J65" s="167">
        <v>1</v>
      </c>
      <c r="K65" s="167">
        <v>1</v>
      </c>
      <c r="Q65" s="45"/>
      <c r="R65" s="45"/>
      <c r="S65" s="45"/>
    </row>
    <row r="66" spans="1:48">
      <c r="A66" s="164"/>
      <c r="B66" s="194" t="s">
        <v>191</v>
      </c>
      <c r="C66" s="165">
        <v>2</v>
      </c>
      <c r="D66" s="166" t="s">
        <v>22</v>
      </c>
      <c r="E66" s="167">
        <v>30</v>
      </c>
      <c r="F66" s="167">
        <v>15</v>
      </c>
      <c r="G66" s="165">
        <v>15</v>
      </c>
      <c r="H66" s="165">
        <v>0</v>
      </c>
      <c r="I66" s="168"/>
      <c r="J66" s="167">
        <v>1</v>
      </c>
      <c r="K66" s="167">
        <v>1</v>
      </c>
      <c r="Q66" s="45"/>
      <c r="R66" s="45"/>
      <c r="S66" s="45"/>
    </row>
    <row r="67" spans="1:48">
      <c r="A67" s="164"/>
      <c r="B67" s="194" t="s">
        <v>192</v>
      </c>
      <c r="C67" s="165">
        <v>2</v>
      </c>
      <c r="D67" s="166" t="s">
        <v>22</v>
      </c>
      <c r="E67" s="167">
        <v>30</v>
      </c>
      <c r="F67" s="167">
        <v>15</v>
      </c>
      <c r="G67" s="165">
        <v>15</v>
      </c>
      <c r="H67" s="165">
        <v>0</v>
      </c>
      <c r="I67" s="168"/>
      <c r="J67" s="167">
        <v>1</v>
      </c>
      <c r="K67" s="167">
        <v>1</v>
      </c>
      <c r="Q67" s="45"/>
      <c r="R67" s="45"/>
      <c r="S67" s="45"/>
    </row>
    <row r="68" spans="1:48" s="21" customFormat="1" ht="12.75">
      <c r="A68" s="169"/>
      <c r="B68" s="175" t="s">
        <v>135</v>
      </c>
      <c r="C68" s="171"/>
      <c r="D68" s="172"/>
      <c r="E68" s="173"/>
      <c r="F68" s="173"/>
      <c r="G68" s="171"/>
      <c r="H68" s="171"/>
      <c r="I68" s="174"/>
      <c r="J68" s="173"/>
      <c r="K68" s="173"/>
      <c r="L68" s="26"/>
      <c r="M68" s="26"/>
      <c r="O68" s="26"/>
      <c r="P68" s="26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s="21" customFormat="1" ht="12.75">
      <c r="A69" s="169"/>
      <c r="B69" s="175" t="s">
        <v>136</v>
      </c>
      <c r="C69" s="171"/>
      <c r="D69" s="172"/>
      <c r="E69" s="173"/>
      <c r="F69" s="173"/>
      <c r="G69" s="171"/>
      <c r="H69" s="171"/>
      <c r="I69" s="174"/>
      <c r="J69" s="173"/>
      <c r="K69" s="173"/>
      <c r="L69" s="26"/>
      <c r="M69" s="26"/>
      <c r="O69" s="26"/>
      <c r="P69" s="26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s="21" customFormat="1" ht="12.75">
      <c r="A70" s="169"/>
      <c r="B70" s="175" t="s">
        <v>137</v>
      </c>
      <c r="C70" s="171"/>
      <c r="D70" s="172"/>
      <c r="E70" s="173"/>
      <c r="F70" s="173"/>
      <c r="G70" s="171"/>
      <c r="H70" s="171"/>
      <c r="I70" s="174"/>
      <c r="J70" s="173"/>
      <c r="K70" s="173"/>
      <c r="L70" s="26"/>
      <c r="M70" s="26"/>
      <c r="O70" s="26"/>
      <c r="P70" s="26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>
      <c r="A71" s="164"/>
      <c r="B71" s="194" t="s">
        <v>193</v>
      </c>
      <c r="C71" s="165">
        <v>2</v>
      </c>
      <c r="D71" s="166" t="s">
        <v>22</v>
      </c>
      <c r="E71" s="167">
        <v>30</v>
      </c>
      <c r="F71" s="167">
        <v>15</v>
      </c>
      <c r="G71" s="165">
        <v>15</v>
      </c>
      <c r="H71" s="165">
        <v>0</v>
      </c>
      <c r="I71" s="168"/>
      <c r="J71" s="167">
        <v>1</v>
      </c>
      <c r="K71" s="167">
        <v>1</v>
      </c>
      <c r="Q71" s="45"/>
      <c r="R71" s="45"/>
      <c r="S71" s="45"/>
    </row>
    <row r="72" spans="1:48">
      <c r="A72" s="342" t="s">
        <v>194</v>
      </c>
      <c r="B72" s="342"/>
      <c r="C72" s="342"/>
      <c r="D72" s="342"/>
      <c r="E72" s="342"/>
      <c r="F72" s="342"/>
      <c r="G72" s="342"/>
      <c r="H72" s="342"/>
      <c r="I72" s="342"/>
      <c r="J72" s="342"/>
      <c r="K72" s="343"/>
      <c r="Q72" s="45"/>
      <c r="R72" s="45"/>
      <c r="S72" s="45"/>
    </row>
    <row r="73" spans="1:48">
      <c r="A73" s="164"/>
      <c r="B73" s="194" t="s">
        <v>195</v>
      </c>
      <c r="C73" s="165">
        <v>3</v>
      </c>
      <c r="D73" s="166" t="s">
        <v>22</v>
      </c>
      <c r="E73" s="167">
        <v>45</v>
      </c>
      <c r="F73" s="167">
        <v>45</v>
      </c>
      <c r="G73" s="165">
        <v>0</v>
      </c>
      <c r="H73" s="165">
        <v>0</v>
      </c>
      <c r="I73" s="168"/>
      <c r="J73" s="167">
        <v>1</v>
      </c>
      <c r="K73" s="167">
        <v>0</v>
      </c>
      <c r="Q73" s="45"/>
      <c r="R73" s="45"/>
      <c r="S73" s="45"/>
    </row>
    <row r="74" spans="1:48">
      <c r="A74" s="164"/>
      <c r="B74" s="194" t="s">
        <v>196</v>
      </c>
      <c r="C74" s="165">
        <v>3</v>
      </c>
      <c r="D74" s="166" t="s">
        <v>22</v>
      </c>
      <c r="E74" s="167">
        <v>45</v>
      </c>
      <c r="F74" s="167">
        <v>45</v>
      </c>
      <c r="G74" s="165">
        <v>0</v>
      </c>
      <c r="H74" s="165">
        <v>0</v>
      </c>
      <c r="I74" s="168"/>
      <c r="J74" s="167">
        <v>1</v>
      </c>
      <c r="K74" s="167">
        <v>0</v>
      </c>
      <c r="Q74" s="45"/>
      <c r="R74" s="45"/>
      <c r="S74" s="45"/>
    </row>
    <row r="75" spans="1:48">
      <c r="A75" s="336" t="s">
        <v>197</v>
      </c>
      <c r="B75" s="337"/>
      <c r="C75" s="338"/>
      <c r="D75" s="338"/>
      <c r="E75" s="338"/>
      <c r="F75" s="338"/>
      <c r="G75" s="338"/>
      <c r="H75" s="338"/>
      <c r="I75" s="338"/>
      <c r="J75" s="338"/>
      <c r="K75" s="339"/>
      <c r="Q75" s="45"/>
      <c r="R75" s="45"/>
      <c r="S75" s="45"/>
    </row>
    <row r="76" spans="1:48">
      <c r="A76" s="164"/>
      <c r="B76" s="194" t="s">
        <v>198</v>
      </c>
      <c r="C76" s="165">
        <v>3</v>
      </c>
      <c r="D76" s="166" t="s">
        <v>22</v>
      </c>
      <c r="E76" s="167">
        <v>30</v>
      </c>
      <c r="F76" s="167">
        <v>15</v>
      </c>
      <c r="G76" s="165">
        <v>15</v>
      </c>
      <c r="H76" s="165">
        <v>0</v>
      </c>
      <c r="I76" s="168"/>
      <c r="J76" s="167">
        <v>1</v>
      </c>
      <c r="K76" s="167">
        <v>1</v>
      </c>
      <c r="Q76" s="45"/>
      <c r="R76" s="45"/>
      <c r="S76" s="45"/>
    </row>
    <row r="77" spans="1:48">
      <c r="A77" s="164"/>
      <c r="B77" s="194" t="s">
        <v>199</v>
      </c>
      <c r="C77" s="165">
        <v>3</v>
      </c>
      <c r="D77" s="166" t="s">
        <v>22</v>
      </c>
      <c r="E77" s="167">
        <v>30</v>
      </c>
      <c r="F77" s="167">
        <v>15</v>
      </c>
      <c r="G77" s="165">
        <v>15</v>
      </c>
      <c r="H77" s="165">
        <v>0</v>
      </c>
      <c r="I77" s="168"/>
      <c r="J77" s="167">
        <v>1</v>
      </c>
      <c r="K77" s="167">
        <v>1</v>
      </c>
      <c r="Q77" s="45"/>
      <c r="R77" s="45"/>
      <c r="S77" s="45"/>
    </row>
    <row r="78" spans="1:48">
      <c r="A78" s="164"/>
      <c r="B78" s="194" t="s">
        <v>200</v>
      </c>
      <c r="C78" s="165">
        <v>3</v>
      </c>
      <c r="D78" s="166" t="s">
        <v>22</v>
      </c>
      <c r="E78" s="167">
        <v>30</v>
      </c>
      <c r="F78" s="167">
        <v>15</v>
      </c>
      <c r="G78" s="165">
        <v>15</v>
      </c>
      <c r="H78" s="165">
        <v>0</v>
      </c>
      <c r="I78" s="168"/>
      <c r="J78" s="167">
        <v>1</v>
      </c>
      <c r="K78" s="167">
        <v>1</v>
      </c>
      <c r="Q78" s="45"/>
      <c r="R78" s="45"/>
      <c r="S78" s="45"/>
    </row>
    <row r="79" spans="1:48">
      <c r="A79" s="164"/>
      <c r="B79" s="194" t="s">
        <v>201</v>
      </c>
      <c r="C79" s="165">
        <v>3</v>
      </c>
      <c r="D79" s="166" t="s">
        <v>22</v>
      </c>
      <c r="E79" s="167">
        <v>30</v>
      </c>
      <c r="F79" s="167">
        <v>15</v>
      </c>
      <c r="G79" s="165">
        <v>15</v>
      </c>
      <c r="H79" s="165">
        <v>0</v>
      </c>
      <c r="I79" s="168"/>
      <c r="J79" s="167">
        <v>1</v>
      </c>
      <c r="K79" s="167">
        <v>1</v>
      </c>
      <c r="Q79" s="45"/>
      <c r="R79" s="45"/>
      <c r="S79" s="45"/>
    </row>
    <row r="80" spans="1:48">
      <c r="A80" s="164"/>
      <c r="B80" s="194" t="s">
        <v>202</v>
      </c>
      <c r="C80" s="165">
        <v>3</v>
      </c>
      <c r="D80" s="166" t="s">
        <v>22</v>
      </c>
      <c r="E80" s="167">
        <v>30</v>
      </c>
      <c r="F80" s="167">
        <v>15</v>
      </c>
      <c r="G80" s="165">
        <v>15</v>
      </c>
      <c r="H80" s="165">
        <v>0</v>
      </c>
      <c r="I80" s="168"/>
      <c r="J80" s="167">
        <v>1</v>
      </c>
      <c r="K80" s="167">
        <v>1</v>
      </c>
      <c r="Q80" s="45"/>
      <c r="R80" s="45"/>
      <c r="S80" s="45"/>
    </row>
    <row r="81" spans="1:48">
      <c r="A81" s="164"/>
      <c r="B81" s="194" t="s">
        <v>203</v>
      </c>
      <c r="C81" s="165">
        <v>3</v>
      </c>
      <c r="D81" s="166" t="s">
        <v>22</v>
      </c>
      <c r="E81" s="167">
        <v>30</v>
      </c>
      <c r="F81" s="167">
        <v>15</v>
      </c>
      <c r="G81" s="165">
        <v>15</v>
      </c>
      <c r="H81" s="165">
        <v>0</v>
      </c>
      <c r="I81" s="168"/>
      <c r="J81" s="167">
        <v>1</v>
      </c>
      <c r="K81" s="167">
        <v>1</v>
      </c>
      <c r="Q81" s="45"/>
      <c r="R81" s="45"/>
      <c r="S81" s="45"/>
    </row>
    <row r="82" spans="1:48">
      <c r="A82" s="164"/>
      <c r="B82" s="194" t="s">
        <v>204</v>
      </c>
      <c r="C82" s="165">
        <v>3</v>
      </c>
      <c r="D82" s="166" t="s">
        <v>22</v>
      </c>
      <c r="E82" s="167">
        <v>30</v>
      </c>
      <c r="F82" s="167">
        <v>15</v>
      </c>
      <c r="G82" s="165">
        <v>15</v>
      </c>
      <c r="H82" s="165">
        <v>0</v>
      </c>
      <c r="I82" s="168"/>
      <c r="J82" s="167">
        <v>1</v>
      </c>
      <c r="K82" s="167">
        <v>1</v>
      </c>
      <c r="Q82" s="45"/>
      <c r="R82" s="45"/>
      <c r="S82" s="45"/>
    </row>
    <row r="83" spans="1:48">
      <c r="A83" s="164"/>
      <c r="B83" s="194" t="s">
        <v>205</v>
      </c>
      <c r="C83" s="165">
        <v>3</v>
      </c>
      <c r="D83" s="166" t="s">
        <v>22</v>
      </c>
      <c r="E83" s="167">
        <v>30</v>
      </c>
      <c r="F83" s="167">
        <v>15</v>
      </c>
      <c r="G83" s="165">
        <v>15</v>
      </c>
      <c r="H83" s="165">
        <v>0</v>
      </c>
      <c r="I83" s="168"/>
      <c r="J83" s="167">
        <v>1</v>
      </c>
      <c r="K83" s="167">
        <v>1</v>
      </c>
      <c r="Q83" s="45"/>
      <c r="R83" s="45"/>
      <c r="S83" s="45"/>
    </row>
    <row r="84" spans="1:48">
      <c r="A84" s="164"/>
      <c r="B84" s="194" t="s">
        <v>206</v>
      </c>
      <c r="C84" s="165">
        <v>3</v>
      </c>
      <c r="D84" s="166" t="s">
        <v>22</v>
      </c>
      <c r="E84" s="167">
        <v>30</v>
      </c>
      <c r="F84" s="167">
        <v>15</v>
      </c>
      <c r="G84" s="165">
        <v>15</v>
      </c>
      <c r="H84" s="165">
        <v>0</v>
      </c>
      <c r="I84" s="168"/>
      <c r="J84" s="167">
        <v>1</v>
      </c>
      <c r="K84" s="167">
        <v>1</v>
      </c>
      <c r="Q84" s="45"/>
      <c r="R84" s="45"/>
      <c r="S84" s="45"/>
    </row>
    <row r="85" spans="1:48">
      <c r="A85" s="164"/>
      <c r="B85" s="194" t="s">
        <v>207</v>
      </c>
      <c r="C85" s="165">
        <v>3</v>
      </c>
      <c r="D85" s="166" t="s">
        <v>22</v>
      </c>
      <c r="E85" s="167">
        <v>30</v>
      </c>
      <c r="F85" s="167">
        <v>15</v>
      </c>
      <c r="G85" s="165">
        <v>15</v>
      </c>
      <c r="H85" s="165">
        <v>0</v>
      </c>
      <c r="I85" s="168"/>
      <c r="J85" s="167">
        <v>1</v>
      </c>
      <c r="K85" s="167">
        <v>1</v>
      </c>
      <c r="Q85" s="45"/>
      <c r="R85" s="45"/>
      <c r="S85" s="45"/>
    </row>
    <row r="86" spans="1:48" s="21" customFormat="1" ht="12.75">
      <c r="A86" s="169"/>
      <c r="B86" s="170" t="s">
        <v>138</v>
      </c>
      <c r="C86" s="171"/>
      <c r="D86" s="172"/>
      <c r="E86" s="173"/>
      <c r="F86" s="173"/>
      <c r="G86" s="171"/>
      <c r="H86" s="171"/>
      <c r="I86" s="174"/>
      <c r="J86" s="173"/>
      <c r="K86" s="173"/>
      <c r="L86" s="26"/>
      <c r="M86" s="26"/>
      <c r="O86" s="26"/>
      <c r="P86" s="2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s="21" customFormat="1" ht="12.75">
      <c r="A87" s="169"/>
      <c r="B87" s="170" t="s">
        <v>139</v>
      </c>
      <c r="C87" s="171"/>
      <c r="D87" s="172"/>
      <c r="E87" s="173"/>
      <c r="F87" s="173"/>
      <c r="G87" s="171"/>
      <c r="H87" s="171"/>
      <c r="I87" s="174"/>
      <c r="J87" s="173"/>
      <c r="K87" s="173"/>
      <c r="L87" s="26"/>
      <c r="M87" s="26"/>
      <c r="O87" s="26"/>
      <c r="P87" s="26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s="21" customFormat="1" ht="12.75">
      <c r="A88" s="169"/>
      <c r="B88" s="170" t="s">
        <v>140</v>
      </c>
      <c r="C88" s="171"/>
      <c r="D88" s="172"/>
      <c r="E88" s="173"/>
      <c r="F88" s="173"/>
      <c r="G88" s="171"/>
      <c r="H88" s="171"/>
      <c r="I88" s="174"/>
      <c r="J88" s="173"/>
      <c r="K88" s="173"/>
      <c r="L88" s="26"/>
      <c r="M88" s="26"/>
      <c r="O88" s="26"/>
      <c r="P88" s="26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>
      <c r="A89" s="164"/>
      <c r="B89" s="194" t="s">
        <v>208</v>
      </c>
      <c r="C89" s="165">
        <v>3</v>
      </c>
      <c r="D89" s="166" t="s">
        <v>22</v>
      </c>
      <c r="E89" s="167">
        <v>30</v>
      </c>
      <c r="F89" s="167">
        <v>15</v>
      </c>
      <c r="G89" s="165">
        <v>15</v>
      </c>
      <c r="H89" s="165">
        <v>0</v>
      </c>
      <c r="I89" s="168"/>
      <c r="J89" s="167">
        <v>1</v>
      </c>
      <c r="K89" s="167">
        <v>1</v>
      </c>
      <c r="Q89" s="45"/>
      <c r="R89" s="45"/>
      <c r="S89" s="45"/>
    </row>
    <row r="90" spans="1:48">
      <c r="A90" s="336" t="s">
        <v>209</v>
      </c>
      <c r="B90" s="337"/>
      <c r="C90" s="338"/>
      <c r="D90" s="338"/>
      <c r="E90" s="338"/>
      <c r="F90" s="338"/>
      <c r="G90" s="338"/>
      <c r="H90" s="338"/>
      <c r="I90" s="338"/>
      <c r="J90" s="338"/>
      <c r="K90" s="339"/>
      <c r="Q90" s="45"/>
      <c r="R90" s="45"/>
      <c r="S90" s="45"/>
    </row>
    <row r="91" spans="1:48">
      <c r="A91" s="164"/>
      <c r="B91" s="194" t="s">
        <v>210</v>
      </c>
      <c r="C91" s="165">
        <v>2</v>
      </c>
      <c r="D91" s="166" t="s">
        <v>22</v>
      </c>
      <c r="E91" s="167">
        <v>30</v>
      </c>
      <c r="F91" s="167">
        <v>30</v>
      </c>
      <c r="G91" s="165">
        <v>0</v>
      </c>
      <c r="H91" s="165">
        <v>0</v>
      </c>
      <c r="I91" s="168"/>
      <c r="J91" s="167">
        <v>1</v>
      </c>
      <c r="K91" s="167">
        <v>0</v>
      </c>
      <c r="Q91" s="45"/>
      <c r="R91" s="45"/>
      <c r="S91" s="45"/>
    </row>
    <row r="92" spans="1:48">
      <c r="A92" s="164"/>
      <c r="B92" s="194" t="s">
        <v>211</v>
      </c>
      <c r="C92" s="165">
        <v>2</v>
      </c>
      <c r="D92" s="166" t="s">
        <v>22</v>
      </c>
      <c r="E92" s="167">
        <v>30</v>
      </c>
      <c r="F92" s="167">
        <v>30</v>
      </c>
      <c r="G92" s="165">
        <v>0</v>
      </c>
      <c r="H92" s="165">
        <v>0</v>
      </c>
      <c r="I92" s="168"/>
      <c r="J92" s="167">
        <v>1</v>
      </c>
      <c r="K92" s="167">
        <v>0</v>
      </c>
      <c r="Q92" s="45"/>
      <c r="R92" s="45"/>
      <c r="S92" s="45"/>
    </row>
    <row r="93" spans="1:48" s="45" customFormat="1">
      <c r="B93" s="70"/>
      <c r="C93" s="202"/>
      <c r="D93" s="54"/>
      <c r="E93" s="54"/>
      <c r="F93" s="54"/>
      <c r="G93" s="54"/>
      <c r="H93" s="54"/>
      <c r="I93" s="54"/>
      <c r="J93" s="54"/>
      <c r="K93" s="54"/>
      <c r="L93" s="54"/>
      <c r="M93" s="54"/>
      <c r="O93" s="54"/>
      <c r="P93" s="54"/>
    </row>
    <row r="94" spans="1:48" s="45" customFormat="1">
      <c r="B94" s="70"/>
      <c r="C94" s="202"/>
      <c r="D94" s="54"/>
      <c r="E94" s="54"/>
      <c r="F94" s="54"/>
      <c r="G94" s="54"/>
      <c r="H94" s="54"/>
      <c r="I94" s="54"/>
      <c r="J94" s="54"/>
      <c r="K94" s="54"/>
      <c r="L94" s="54"/>
      <c r="M94" s="54"/>
      <c r="O94" s="54"/>
      <c r="P94" s="54"/>
    </row>
    <row r="95" spans="1:48" s="45" customFormat="1">
      <c r="B95" s="70"/>
      <c r="C95" s="202"/>
      <c r="D95" s="54"/>
      <c r="E95" s="54"/>
      <c r="F95" s="54"/>
      <c r="G95" s="54"/>
      <c r="H95" s="54"/>
      <c r="I95" s="54"/>
      <c r="J95" s="54"/>
      <c r="K95" s="54"/>
      <c r="L95" s="54"/>
      <c r="M95" s="54"/>
      <c r="O95" s="54"/>
      <c r="P95" s="54"/>
    </row>
    <row r="96" spans="1:48" s="45" customFormat="1">
      <c r="B96" s="70"/>
      <c r="C96" s="202"/>
      <c r="D96" s="54"/>
      <c r="E96" s="54"/>
      <c r="F96" s="54"/>
      <c r="G96" s="54"/>
      <c r="H96" s="54"/>
      <c r="I96" s="54"/>
      <c r="J96" s="54"/>
      <c r="K96" s="54"/>
      <c r="L96" s="54"/>
      <c r="M96" s="54"/>
      <c r="O96" s="54"/>
      <c r="P96" s="54"/>
    </row>
    <row r="97" spans="2:16" s="45" customFormat="1">
      <c r="B97" s="70"/>
      <c r="C97" s="202"/>
      <c r="D97" s="54"/>
      <c r="E97" s="54"/>
      <c r="F97" s="54"/>
      <c r="G97" s="54"/>
      <c r="H97" s="54"/>
      <c r="I97" s="54"/>
      <c r="J97" s="54"/>
      <c r="K97" s="54"/>
      <c r="L97" s="54"/>
      <c r="M97" s="54"/>
      <c r="O97" s="54"/>
      <c r="P97" s="54"/>
    </row>
    <row r="98" spans="2:16" s="45" customFormat="1">
      <c r="B98" s="70"/>
      <c r="C98" s="202"/>
      <c r="D98" s="54"/>
      <c r="E98" s="54"/>
      <c r="F98" s="54"/>
      <c r="G98" s="54"/>
      <c r="H98" s="54"/>
      <c r="I98" s="54"/>
      <c r="J98" s="54"/>
      <c r="K98" s="54"/>
      <c r="L98" s="54"/>
      <c r="M98" s="54"/>
      <c r="O98" s="54"/>
      <c r="P98" s="54"/>
    </row>
    <row r="99" spans="2:16" s="45" customFormat="1">
      <c r="B99" s="70"/>
      <c r="C99" s="202"/>
      <c r="D99" s="54"/>
      <c r="E99" s="54"/>
      <c r="F99" s="54"/>
      <c r="G99" s="54"/>
      <c r="H99" s="54"/>
      <c r="I99" s="54"/>
      <c r="J99" s="54"/>
      <c r="K99" s="54"/>
      <c r="L99" s="54"/>
      <c r="M99" s="54"/>
      <c r="O99" s="54"/>
      <c r="P99" s="54"/>
    </row>
    <row r="100" spans="2:16" s="45" customFormat="1">
      <c r="B100" s="70"/>
      <c r="C100" s="202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O100" s="54"/>
      <c r="P100" s="54"/>
    </row>
    <row r="101" spans="2:16" s="45" customFormat="1">
      <c r="B101" s="70"/>
      <c r="C101" s="202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O101" s="54"/>
      <c r="P101" s="54"/>
    </row>
    <row r="102" spans="2:16" s="45" customFormat="1">
      <c r="B102" s="70"/>
      <c r="C102" s="202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O102" s="54"/>
      <c r="P102" s="54"/>
    </row>
    <row r="103" spans="2:16" s="45" customFormat="1">
      <c r="B103" s="70"/>
      <c r="C103" s="202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O103" s="54"/>
      <c r="P103" s="54"/>
    </row>
    <row r="104" spans="2:16" s="45" customFormat="1">
      <c r="B104" s="70"/>
      <c r="C104" s="202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O104" s="54"/>
      <c r="P104" s="54"/>
    </row>
    <row r="105" spans="2:16" s="45" customFormat="1">
      <c r="B105" s="70"/>
      <c r="C105" s="202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O105" s="54"/>
      <c r="P105" s="54"/>
    </row>
    <row r="106" spans="2:16" s="45" customFormat="1">
      <c r="B106" s="70"/>
      <c r="C106" s="202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O106" s="54"/>
      <c r="P106" s="54"/>
    </row>
    <row r="107" spans="2:16" s="45" customFormat="1">
      <c r="B107" s="70"/>
      <c r="C107" s="202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O107" s="54"/>
      <c r="P107" s="54"/>
    </row>
    <row r="108" spans="2:16" s="45" customFormat="1">
      <c r="B108" s="70"/>
      <c r="C108" s="202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O108" s="54"/>
      <c r="P108" s="54"/>
    </row>
    <row r="109" spans="2:16" s="45" customFormat="1">
      <c r="B109" s="70"/>
      <c r="C109" s="202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O109" s="54"/>
      <c r="P109" s="54"/>
    </row>
    <row r="110" spans="2:16" s="45" customFormat="1">
      <c r="B110" s="70"/>
      <c r="C110" s="202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O110" s="54"/>
      <c r="P110" s="54"/>
    </row>
    <row r="111" spans="2:16" s="45" customFormat="1">
      <c r="B111" s="70"/>
      <c r="C111" s="202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O111" s="54"/>
      <c r="P111" s="54"/>
    </row>
    <row r="112" spans="2:16" s="45" customFormat="1">
      <c r="B112" s="70"/>
      <c r="C112" s="202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O112" s="54"/>
      <c r="P112" s="54"/>
    </row>
    <row r="113" spans="2:16" s="45" customFormat="1">
      <c r="B113" s="70"/>
      <c r="C113" s="202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O113" s="54"/>
      <c r="P113" s="54"/>
    </row>
    <row r="114" spans="2:16" s="45" customFormat="1">
      <c r="B114" s="70"/>
      <c r="C114" s="202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O114" s="54"/>
      <c r="P114" s="54"/>
    </row>
    <row r="115" spans="2:16" s="45" customFormat="1">
      <c r="B115" s="70"/>
      <c r="C115" s="202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O115" s="54"/>
      <c r="P115" s="54"/>
    </row>
    <row r="116" spans="2:16" s="45" customFormat="1">
      <c r="B116" s="70"/>
      <c r="C116" s="202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O116" s="54"/>
      <c r="P116" s="54"/>
    </row>
    <row r="117" spans="2:16" s="45" customFormat="1">
      <c r="B117" s="70"/>
      <c r="C117" s="202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O117" s="54"/>
      <c r="P117" s="54"/>
    </row>
    <row r="118" spans="2:16" s="45" customFormat="1">
      <c r="B118" s="70"/>
      <c r="C118" s="202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O118" s="54"/>
      <c r="P118" s="54"/>
    </row>
    <row r="119" spans="2:16" s="45" customFormat="1">
      <c r="B119" s="70"/>
      <c r="C119" s="202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O119" s="54"/>
      <c r="P119" s="54"/>
    </row>
    <row r="120" spans="2:16" s="45" customFormat="1">
      <c r="B120" s="70"/>
      <c r="C120" s="202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O120" s="54"/>
      <c r="P120" s="54"/>
    </row>
    <row r="121" spans="2:16" s="45" customFormat="1">
      <c r="B121" s="70"/>
      <c r="C121" s="202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O121" s="54"/>
      <c r="P121" s="54"/>
    </row>
    <row r="122" spans="2:16" s="45" customFormat="1">
      <c r="B122" s="70"/>
      <c r="C122" s="202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O122" s="54"/>
      <c r="P122" s="54"/>
    </row>
    <row r="123" spans="2:16" s="45" customFormat="1">
      <c r="B123" s="70"/>
      <c r="C123" s="202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O123" s="54"/>
      <c r="P123" s="54"/>
    </row>
    <row r="124" spans="2:16" s="45" customFormat="1">
      <c r="B124" s="70"/>
      <c r="C124" s="202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O124" s="54"/>
      <c r="P124" s="54"/>
    </row>
    <row r="125" spans="2:16" s="45" customFormat="1">
      <c r="B125" s="70"/>
      <c r="C125" s="202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O125" s="54"/>
      <c r="P125" s="54"/>
    </row>
    <row r="126" spans="2:16" s="45" customFormat="1">
      <c r="B126" s="70"/>
      <c r="C126" s="202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O126" s="54"/>
      <c r="P126" s="54"/>
    </row>
    <row r="127" spans="2:16" s="45" customFormat="1">
      <c r="B127" s="70"/>
      <c r="C127" s="202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O127" s="54"/>
      <c r="P127" s="54"/>
    </row>
    <row r="128" spans="2:16" s="45" customFormat="1">
      <c r="B128" s="70"/>
      <c r="C128" s="202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O128" s="54"/>
      <c r="P128" s="54"/>
    </row>
    <row r="129" spans="2:16" s="45" customFormat="1">
      <c r="B129" s="70"/>
      <c r="C129" s="202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O129" s="54"/>
      <c r="P129" s="54"/>
    </row>
    <row r="130" spans="2:16" s="45" customFormat="1">
      <c r="B130" s="70"/>
      <c r="C130" s="202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O130" s="54"/>
      <c r="P130" s="54"/>
    </row>
    <row r="131" spans="2:16" s="45" customFormat="1">
      <c r="B131" s="70"/>
      <c r="C131" s="202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O131" s="54"/>
      <c r="P131" s="54"/>
    </row>
    <row r="132" spans="2:16" s="45" customFormat="1">
      <c r="B132" s="70"/>
      <c r="C132" s="202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O132" s="54"/>
      <c r="P132" s="54"/>
    </row>
    <row r="133" spans="2:16" s="45" customFormat="1">
      <c r="B133" s="70"/>
      <c r="C133" s="202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O133" s="54"/>
      <c r="P133" s="54"/>
    </row>
    <row r="134" spans="2:16" s="45" customFormat="1">
      <c r="B134" s="70"/>
      <c r="C134" s="202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O134" s="54"/>
      <c r="P134" s="54"/>
    </row>
    <row r="135" spans="2:16" s="45" customFormat="1">
      <c r="B135" s="70"/>
      <c r="C135" s="202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O135" s="54"/>
      <c r="P135" s="54"/>
    </row>
    <row r="136" spans="2:16" s="45" customFormat="1">
      <c r="B136" s="70"/>
      <c r="C136" s="20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O136" s="54"/>
      <c r="P136" s="54"/>
    </row>
    <row r="137" spans="2:16" s="45" customFormat="1">
      <c r="B137" s="70"/>
      <c r="C137" s="20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O137" s="54"/>
      <c r="P137" s="54"/>
    </row>
    <row r="138" spans="2:16" s="45" customFormat="1">
      <c r="B138" s="70"/>
      <c r="C138" s="202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O138" s="54"/>
      <c r="P138" s="54"/>
    </row>
    <row r="139" spans="2:16" s="45" customFormat="1">
      <c r="B139" s="70"/>
      <c r="C139" s="202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O139" s="54"/>
      <c r="P139" s="54"/>
    </row>
    <row r="140" spans="2:16" s="45" customFormat="1">
      <c r="B140" s="70"/>
      <c r="C140" s="20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O140" s="54"/>
      <c r="P140" s="54"/>
    </row>
    <row r="141" spans="2:16" s="45" customFormat="1">
      <c r="B141" s="70"/>
      <c r="C141" s="20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O141" s="54"/>
      <c r="P141" s="54"/>
    </row>
    <row r="142" spans="2:16" s="45" customFormat="1">
      <c r="B142" s="70"/>
      <c r="C142" s="202"/>
      <c r="D142" s="54"/>
      <c r="E142" s="54"/>
      <c r="F142" s="54"/>
      <c r="G142" s="54"/>
      <c r="H142" s="54"/>
      <c r="I142" s="54"/>
      <c r="J142" s="72"/>
      <c r="K142" s="54"/>
      <c r="L142" s="54"/>
      <c r="M142" s="54"/>
      <c r="O142" s="54"/>
      <c r="P142" s="54"/>
    </row>
    <row r="143" spans="2:16" s="45" customFormat="1">
      <c r="B143" s="70"/>
      <c r="C143" s="202"/>
      <c r="D143" s="54"/>
      <c r="E143" s="54"/>
      <c r="F143" s="54"/>
      <c r="G143" s="54"/>
      <c r="H143" s="54"/>
      <c r="I143" s="54"/>
      <c r="J143" s="72"/>
      <c r="K143" s="54"/>
      <c r="L143" s="54"/>
      <c r="M143" s="54"/>
      <c r="O143" s="54"/>
      <c r="P143" s="54"/>
    </row>
    <row r="144" spans="2:16" s="45" customFormat="1">
      <c r="B144" s="70"/>
      <c r="C144" s="202"/>
      <c r="D144" s="54"/>
      <c r="E144" s="54"/>
      <c r="F144" s="54"/>
      <c r="G144" s="54"/>
      <c r="H144" s="54"/>
      <c r="I144" s="54"/>
      <c r="J144" s="72"/>
      <c r="K144" s="54"/>
      <c r="L144" s="54"/>
      <c r="M144" s="54"/>
      <c r="O144" s="54"/>
      <c r="P144" s="54"/>
    </row>
    <row r="145" spans="2:16" s="45" customFormat="1">
      <c r="B145" s="70"/>
      <c r="C145" s="202"/>
      <c r="D145" s="54"/>
      <c r="E145" s="54"/>
      <c r="F145" s="54"/>
      <c r="G145" s="54"/>
      <c r="H145" s="54"/>
      <c r="I145" s="54"/>
      <c r="J145" s="72"/>
      <c r="K145" s="54"/>
      <c r="L145" s="54"/>
      <c r="M145" s="54"/>
      <c r="O145" s="54"/>
      <c r="P145" s="54"/>
    </row>
    <row r="146" spans="2:16" s="45" customFormat="1">
      <c r="B146" s="70"/>
      <c r="C146" s="202"/>
      <c r="D146" s="54"/>
      <c r="E146" s="54"/>
      <c r="F146" s="54"/>
      <c r="G146" s="54"/>
      <c r="H146" s="54"/>
      <c r="I146" s="54"/>
      <c r="J146" s="72"/>
      <c r="K146" s="54"/>
      <c r="L146" s="54"/>
      <c r="M146" s="54"/>
      <c r="O146" s="54"/>
      <c r="P146" s="54"/>
    </row>
    <row r="147" spans="2:16" s="45" customFormat="1">
      <c r="B147" s="70"/>
      <c r="C147" s="202"/>
      <c r="D147" s="54"/>
      <c r="E147" s="54"/>
      <c r="F147" s="54"/>
      <c r="G147" s="54"/>
      <c r="H147" s="54"/>
      <c r="I147" s="54"/>
      <c r="J147" s="72"/>
      <c r="K147" s="54"/>
      <c r="L147" s="54"/>
      <c r="M147" s="54"/>
      <c r="O147" s="54"/>
      <c r="P147" s="54"/>
    </row>
    <row r="148" spans="2:16" s="45" customFormat="1">
      <c r="B148" s="70"/>
      <c r="C148" s="202"/>
      <c r="D148" s="54"/>
      <c r="E148" s="54"/>
      <c r="F148" s="54"/>
      <c r="G148" s="54"/>
      <c r="H148" s="54"/>
      <c r="I148" s="54"/>
      <c r="J148" s="72"/>
      <c r="K148" s="54"/>
      <c r="L148" s="54"/>
      <c r="M148" s="54"/>
      <c r="O148" s="54"/>
      <c r="P148" s="54"/>
    </row>
    <row r="149" spans="2:16" s="45" customFormat="1">
      <c r="B149" s="70"/>
      <c r="C149" s="202"/>
      <c r="D149" s="54"/>
      <c r="E149" s="54"/>
      <c r="F149" s="54"/>
      <c r="G149" s="54"/>
      <c r="H149" s="54"/>
      <c r="I149" s="54"/>
      <c r="J149" s="72"/>
      <c r="K149" s="54"/>
      <c r="L149" s="54"/>
      <c r="M149" s="54"/>
      <c r="O149" s="54"/>
      <c r="P149" s="54"/>
    </row>
    <row r="150" spans="2:16" s="45" customFormat="1">
      <c r="B150" s="70"/>
      <c r="C150" s="202"/>
      <c r="D150" s="54"/>
      <c r="E150" s="54"/>
      <c r="F150" s="54"/>
      <c r="G150" s="54"/>
      <c r="H150" s="54"/>
      <c r="I150" s="54"/>
      <c r="J150" s="72"/>
      <c r="K150" s="54"/>
      <c r="L150" s="54"/>
      <c r="M150" s="54"/>
      <c r="O150" s="54"/>
      <c r="P150" s="54"/>
    </row>
    <row r="151" spans="2:16" s="45" customFormat="1">
      <c r="B151" s="70"/>
      <c r="C151" s="202"/>
      <c r="D151" s="54"/>
      <c r="E151" s="54"/>
      <c r="F151" s="54"/>
      <c r="G151" s="54"/>
      <c r="H151" s="54"/>
      <c r="I151" s="54"/>
      <c r="J151" s="72"/>
      <c r="K151" s="54"/>
      <c r="L151" s="54"/>
      <c r="M151" s="54"/>
      <c r="O151" s="54"/>
      <c r="P151" s="54"/>
    </row>
    <row r="152" spans="2:16" s="45" customFormat="1">
      <c r="B152" s="70"/>
      <c r="C152" s="202"/>
      <c r="D152" s="54"/>
      <c r="E152" s="54"/>
      <c r="F152" s="54"/>
      <c r="G152" s="54"/>
      <c r="H152" s="54"/>
      <c r="I152" s="54"/>
      <c r="J152" s="72"/>
      <c r="K152" s="54"/>
      <c r="L152" s="54"/>
      <c r="M152" s="54"/>
      <c r="O152" s="54"/>
      <c r="P152" s="54"/>
    </row>
    <row r="153" spans="2:16" s="45" customFormat="1">
      <c r="B153" s="70"/>
      <c r="C153" s="202"/>
      <c r="D153" s="54"/>
      <c r="E153" s="54"/>
      <c r="F153" s="54"/>
      <c r="G153" s="54"/>
      <c r="H153" s="54"/>
      <c r="I153" s="54"/>
      <c r="J153" s="72"/>
      <c r="K153" s="54"/>
      <c r="L153" s="54"/>
      <c r="M153" s="54"/>
      <c r="O153" s="54"/>
      <c r="P153" s="54"/>
    </row>
    <row r="154" spans="2:16" s="45" customFormat="1">
      <c r="B154" s="70"/>
      <c r="C154" s="202"/>
      <c r="D154" s="54"/>
      <c r="E154" s="54"/>
      <c r="F154" s="54"/>
      <c r="G154" s="54"/>
      <c r="H154" s="54"/>
      <c r="I154" s="54"/>
      <c r="J154" s="72"/>
      <c r="K154" s="54"/>
      <c r="L154" s="54"/>
      <c r="M154" s="54"/>
      <c r="O154" s="54"/>
      <c r="P154" s="54"/>
    </row>
    <row r="155" spans="2:16" s="45" customFormat="1">
      <c r="B155" s="70"/>
      <c r="C155" s="202"/>
      <c r="D155" s="54"/>
      <c r="E155" s="54"/>
      <c r="F155" s="54"/>
      <c r="G155" s="54"/>
      <c r="H155" s="54"/>
      <c r="I155" s="54"/>
      <c r="J155" s="72"/>
      <c r="K155" s="54"/>
      <c r="L155" s="54"/>
      <c r="M155" s="54"/>
      <c r="O155" s="54"/>
      <c r="P155" s="54"/>
    </row>
    <row r="156" spans="2:16" s="45" customFormat="1">
      <c r="B156" s="70"/>
      <c r="C156" s="202"/>
      <c r="D156" s="54"/>
      <c r="E156" s="54"/>
      <c r="F156" s="54"/>
      <c r="G156" s="54"/>
      <c r="H156" s="54"/>
      <c r="I156" s="54"/>
      <c r="J156" s="72"/>
      <c r="K156" s="54"/>
      <c r="L156" s="54"/>
      <c r="M156" s="54"/>
      <c r="O156" s="54"/>
      <c r="P156" s="54"/>
    </row>
    <row r="157" spans="2:16" s="45" customFormat="1">
      <c r="B157" s="70"/>
      <c r="C157" s="202"/>
      <c r="D157" s="54"/>
      <c r="E157" s="54"/>
      <c r="F157" s="54"/>
      <c r="G157" s="54"/>
      <c r="H157" s="54"/>
      <c r="I157" s="54"/>
      <c r="J157" s="72"/>
      <c r="K157" s="54"/>
      <c r="L157" s="54"/>
      <c r="M157" s="54"/>
      <c r="O157" s="54"/>
      <c r="P157" s="54"/>
    </row>
    <row r="158" spans="2:16" s="45" customFormat="1">
      <c r="B158" s="70"/>
      <c r="C158" s="202"/>
      <c r="D158" s="54"/>
      <c r="E158" s="54"/>
      <c r="F158" s="54"/>
      <c r="G158" s="54"/>
      <c r="H158" s="54"/>
      <c r="I158" s="54"/>
      <c r="J158" s="72"/>
      <c r="K158" s="54"/>
      <c r="L158" s="54"/>
      <c r="M158" s="54"/>
      <c r="O158" s="54"/>
      <c r="P158" s="54"/>
    </row>
    <row r="159" spans="2:16" s="45" customFormat="1">
      <c r="B159" s="70"/>
      <c r="C159" s="202"/>
      <c r="D159" s="54"/>
      <c r="E159" s="54"/>
      <c r="F159" s="54"/>
      <c r="G159" s="54"/>
      <c r="H159" s="54"/>
      <c r="I159" s="54"/>
      <c r="J159" s="72"/>
      <c r="K159" s="54"/>
      <c r="L159" s="54"/>
      <c r="M159" s="54"/>
      <c r="O159" s="54"/>
      <c r="P159" s="54"/>
    </row>
    <row r="160" spans="2:16" s="45" customFormat="1">
      <c r="B160" s="70"/>
      <c r="C160" s="202"/>
      <c r="D160" s="54"/>
      <c r="E160" s="54"/>
      <c r="F160" s="54"/>
      <c r="G160" s="54"/>
      <c r="H160" s="54"/>
      <c r="I160" s="54"/>
      <c r="J160" s="72"/>
      <c r="K160" s="54"/>
      <c r="L160" s="54"/>
      <c r="M160" s="54"/>
      <c r="O160" s="54"/>
      <c r="P160" s="54"/>
    </row>
    <row r="161" spans="2:19" s="45" customFormat="1">
      <c r="B161" s="70"/>
      <c r="C161" s="202"/>
      <c r="D161" s="54"/>
      <c r="E161" s="54"/>
      <c r="F161" s="54"/>
      <c r="G161" s="54"/>
      <c r="H161" s="54"/>
      <c r="I161" s="54"/>
      <c r="J161" s="72"/>
      <c r="K161" s="54"/>
      <c r="L161" s="54"/>
      <c r="M161" s="54"/>
      <c r="O161" s="54"/>
      <c r="P161" s="54"/>
    </row>
    <row r="162" spans="2:19" s="45" customFormat="1">
      <c r="B162" s="70"/>
      <c r="C162" s="202"/>
      <c r="D162" s="54"/>
      <c r="E162" s="54"/>
      <c r="F162" s="54"/>
      <c r="G162" s="54"/>
      <c r="H162" s="54"/>
      <c r="I162" s="54"/>
      <c r="J162" s="72"/>
      <c r="K162" s="54"/>
      <c r="L162" s="54"/>
      <c r="M162" s="54"/>
      <c r="O162" s="54"/>
      <c r="P162" s="54"/>
    </row>
    <row r="163" spans="2:19" s="45" customFormat="1">
      <c r="B163" s="70"/>
      <c r="C163" s="202"/>
      <c r="D163" s="54"/>
      <c r="E163" s="54"/>
      <c r="F163" s="54"/>
      <c r="G163" s="54"/>
      <c r="H163" s="54"/>
      <c r="I163" s="54"/>
      <c r="J163" s="72"/>
      <c r="K163" s="54"/>
      <c r="L163" s="54"/>
      <c r="M163" s="54"/>
      <c r="O163" s="54"/>
      <c r="P163" s="54"/>
    </row>
    <row r="164" spans="2:19" s="45" customFormat="1">
      <c r="B164" s="70"/>
      <c r="C164" s="202"/>
      <c r="D164" s="54"/>
      <c r="E164" s="54"/>
      <c r="F164" s="54"/>
      <c r="G164" s="54"/>
      <c r="H164" s="54"/>
      <c r="I164" s="54"/>
      <c r="J164" s="72"/>
      <c r="K164" s="54"/>
      <c r="L164" s="54"/>
      <c r="M164" s="54"/>
      <c r="O164" s="54"/>
      <c r="P164" s="54"/>
    </row>
    <row r="165" spans="2:19" s="45" customFormat="1">
      <c r="B165" s="70"/>
      <c r="C165" s="202"/>
      <c r="D165" s="54"/>
      <c r="E165" s="54"/>
      <c r="F165" s="54"/>
      <c r="G165" s="54"/>
      <c r="H165" s="54"/>
      <c r="I165" s="54"/>
      <c r="J165" s="72"/>
      <c r="K165" s="54"/>
      <c r="L165" s="54"/>
      <c r="M165" s="54"/>
      <c r="O165" s="54"/>
      <c r="P165" s="54"/>
    </row>
    <row r="166" spans="2:19" s="45" customFormat="1">
      <c r="B166" s="70"/>
      <c r="C166" s="202"/>
      <c r="D166" s="54"/>
      <c r="E166" s="54"/>
      <c r="F166" s="54"/>
      <c r="G166" s="54"/>
      <c r="H166" s="54"/>
      <c r="I166" s="54"/>
      <c r="J166" s="72"/>
      <c r="K166" s="54"/>
      <c r="L166" s="54"/>
      <c r="M166" s="54"/>
      <c r="O166" s="54"/>
      <c r="P166" s="54"/>
    </row>
    <row r="167" spans="2:19" s="45" customFormat="1">
      <c r="B167" s="70"/>
      <c r="C167" s="202"/>
      <c r="D167" s="54"/>
      <c r="E167" s="54"/>
      <c r="F167" s="54"/>
      <c r="G167" s="54"/>
      <c r="H167" s="54"/>
      <c r="I167" s="54"/>
      <c r="J167" s="72"/>
      <c r="K167" s="54"/>
      <c r="L167" s="54"/>
      <c r="M167" s="54"/>
      <c r="O167" s="54"/>
      <c r="P167" s="54"/>
    </row>
    <row r="168" spans="2:19" s="45" customFormat="1">
      <c r="B168" s="70"/>
      <c r="C168" s="202"/>
      <c r="D168" s="54"/>
      <c r="E168" s="54"/>
      <c r="F168" s="54"/>
      <c r="G168" s="54"/>
      <c r="H168" s="54"/>
      <c r="I168" s="54"/>
      <c r="J168" s="72"/>
      <c r="K168" s="54"/>
      <c r="L168" s="54"/>
      <c r="M168" s="54"/>
      <c r="O168" s="54"/>
      <c r="P168" s="54"/>
    </row>
    <row r="169" spans="2:19" s="45" customFormat="1">
      <c r="B169" s="70"/>
      <c r="C169" s="202"/>
      <c r="D169" s="54"/>
      <c r="E169" s="54"/>
      <c r="F169" s="54"/>
      <c r="G169" s="54"/>
      <c r="H169" s="54"/>
      <c r="I169" s="54"/>
      <c r="J169" s="72"/>
      <c r="K169" s="54"/>
      <c r="L169" s="54"/>
      <c r="M169" s="54"/>
      <c r="O169" s="54"/>
      <c r="P169" s="54"/>
    </row>
    <row r="170" spans="2:19">
      <c r="S170" s="45"/>
    </row>
    <row r="171" spans="2:19">
      <c r="S171" s="45"/>
    </row>
    <row r="172" spans="2:19">
      <c r="S172" s="45"/>
    </row>
    <row r="173" spans="2:19">
      <c r="S173" s="45"/>
    </row>
    <row r="174" spans="2:19">
      <c r="S174" s="45"/>
    </row>
    <row r="175" spans="2:19">
      <c r="S175" s="45"/>
    </row>
    <row r="176" spans="2:19">
      <c r="S176" s="45"/>
    </row>
    <row r="177" spans="19:19">
      <c r="S177" s="45"/>
    </row>
    <row r="178" spans="19:19">
      <c r="S178" s="45"/>
    </row>
    <row r="179" spans="19:19">
      <c r="S179" s="45"/>
    </row>
    <row r="180" spans="19:19">
      <c r="S180" s="45"/>
    </row>
    <row r="181" spans="19:19">
      <c r="S181" s="45"/>
    </row>
    <row r="182" spans="19:19">
      <c r="S182" s="45"/>
    </row>
    <row r="183" spans="19:19">
      <c r="S183" s="45"/>
    </row>
    <row r="184" spans="19:19">
      <c r="S184" s="45"/>
    </row>
    <row r="185" spans="19:19">
      <c r="S185" s="45"/>
    </row>
    <row r="186" spans="19:19">
      <c r="S186" s="45"/>
    </row>
    <row r="187" spans="19:19">
      <c r="S187" s="45"/>
    </row>
    <row r="188" spans="19:19">
      <c r="S188" s="45"/>
    </row>
    <row r="189" spans="19:19">
      <c r="S189" s="45"/>
    </row>
    <row r="190" spans="19:19">
      <c r="S190" s="45"/>
    </row>
    <row r="191" spans="19:19">
      <c r="S191" s="45"/>
    </row>
    <row r="192" spans="19:19">
      <c r="S192" s="45"/>
    </row>
    <row r="193" spans="19:19">
      <c r="S193" s="45"/>
    </row>
    <row r="194" spans="19:19">
      <c r="S194" s="45"/>
    </row>
    <row r="195" spans="19:19">
      <c r="S195" s="45"/>
    </row>
    <row r="196" spans="19:19">
      <c r="S196" s="45"/>
    </row>
    <row r="197" spans="19:19">
      <c r="S197" s="45"/>
    </row>
    <row r="198" spans="19:19">
      <c r="S198" s="45"/>
    </row>
    <row r="199" spans="19:19">
      <c r="S199" s="45"/>
    </row>
    <row r="200" spans="19:19">
      <c r="S200" s="45"/>
    </row>
  </sheetData>
  <autoFilter ref="A1:S52" xr:uid="{00000000-0009-0000-0000-000001000000}"/>
  <mergeCells count="5">
    <mergeCell ref="A90:K90"/>
    <mergeCell ref="A59:B59"/>
    <mergeCell ref="A60:K60"/>
    <mergeCell ref="A72:K72"/>
    <mergeCell ref="A75:K75"/>
  </mergeCells>
  <phoneticPr fontId="31" type="noConversion"/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2"/>
  <sheetViews>
    <sheetView topLeftCell="B1" zoomScale="110" zoomScaleNormal="110" zoomScaleSheetLayoutView="100" zoomScalePageLayoutView="90" workbookViewId="0">
      <selection activeCell="B1" sqref="B1:I1"/>
    </sheetView>
  </sheetViews>
  <sheetFormatPr defaultColWidth="9.140625" defaultRowHeight="16.5"/>
  <cols>
    <col min="1" max="1" width="0.5703125" style="266" hidden="1" customWidth="1"/>
    <col min="2" max="2" width="49.5703125" style="266" customWidth="1"/>
    <col min="3" max="3" width="7.140625" style="268" customWidth="1"/>
    <col min="4" max="4" width="5.5703125" style="268" customWidth="1"/>
    <col min="5" max="5" width="6.7109375" style="268" customWidth="1"/>
    <col min="6" max="7" width="6.140625" style="268" customWidth="1"/>
    <col min="8" max="8" width="7.28515625" style="268" customWidth="1"/>
    <col min="9" max="9" width="9.85546875" style="268" customWidth="1"/>
    <col min="10" max="16384" width="9.140625" style="266"/>
  </cols>
  <sheetData>
    <row r="1" spans="1:9" ht="76.900000000000006" customHeight="1" thickBot="1">
      <c r="A1" s="271" t="s">
        <v>259</v>
      </c>
      <c r="B1" s="346" t="s">
        <v>330</v>
      </c>
      <c r="C1" s="347"/>
      <c r="D1" s="347"/>
      <c r="E1" s="347"/>
      <c r="F1" s="347"/>
      <c r="G1" s="347"/>
      <c r="H1" s="347"/>
      <c r="I1" s="347"/>
    </row>
    <row r="2" spans="1:9" ht="60.75">
      <c r="A2" s="267" t="s">
        <v>252</v>
      </c>
      <c r="B2" s="296" t="s">
        <v>229</v>
      </c>
      <c r="C2" s="297" t="s">
        <v>2</v>
      </c>
      <c r="D2" s="298" t="s">
        <v>169</v>
      </c>
      <c r="E2" s="298" t="s">
        <v>170</v>
      </c>
      <c r="F2" s="299" t="s">
        <v>5</v>
      </c>
      <c r="G2" s="300" t="s">
        <v>171</v>
      </c>
      <c r="H2" s="300" t="s">
        <v>172</v>
      </c>
      <c r="I2" s="298" t="s">
        <v>8</v>
      </c>
    </row>
    <row r="3" spans="1:9">
      <c r="A3" s="344" t="s">
        <v>271</v>
      </c>
      <c r="B3" s="345"/>
      <c r="C3" s="273"/>
      <c r="D3" s="273"/>
      <c r="E3" s="273"/>
      <c r="F3" s="273"/>
      <c r="G3" s="273"/>
      <c r="H3" s="273"/>
      <c r="I3" s="273"/>
    </row>
    <row r="4" spans="1:9">
      <c r="A4" s="274"/>
      <c r="B4" s="275" t="s">
        <v>15</v>
      </c>
      <c r="C4" s="273">
        <v>4</v>
      </c>
      <c r="D4" s="273" t="s">
        <v>16</v>
      </c>
      <c r="E4" s="273">
        <f>SUM(F4:I4)</f>
        <v>40</v>
      </c>
      <c r="F4" s="273">
        <v>15</v>
      </c>
      <c r="G4" s="273">
        <v>10</v>
      </c>
      <c r="H4" s="273">
        <v>15</v>
      </c>
      <c r="I4" s="273">
        <v>0</v>
      </c>
    </row>
    <row r="5" spans="1:9">
      <c r="A5" s="274"/>
      <c r="B5" s="275" t="s">
        <v>30</v>
      </c>
      <c r="C5" s="273">
        <v>4</v>
      </c>
      <c r="D5" s="273" t="s">
        <v>16</v>
      </c>
      <c r="E5" s="273">
        <f t="shared" ref="E5:E13" si="0">SUM(F5:H5)</f>
        <v>40</v>
      </c>
      <c r="F5" s="273">
        <v>15</v>
      </c>
      <c r="G5" s="273">
        <v>15</v>
      </c>
      <c r="H5" s="273">
        <v>10</v>
      </c>
      <c r="I5" s="273">
        <v>0</v>
      </c>
    </row>
    <row r="6" spans="1:9">
      <c r="A6" s="274"/>
      <c r="B6" s="326" t="s">
        <v>328</v>
      </c>
      <c r="C6" s="325">
        <v>6</v>
      </c>
      <c r="D6" s="325" t="s">
        <v>16</v>
      </c>
      <c r="E6" s="325">
        <f t="shared" si="0"/>
        <v>60</v>
      </c>
      <c r="F6" s="325">
        <v>30</v>
      </c>
      <c r="G6" s="325">
        <v>15</v>
      </c>
      <c r="H6" s="325">
        <v>15</v>
      </c>
      <c r="I6" s="325">
        <v>0</v>
      </c>
    </row>
    <row r="7" spans="1:9">
      <c r="A7" s="274"/>
      <c r="B7" s="326" t="s">
        <v>40</v>
      </c>
      <c r="C7" s="325">
        <v>3</v>
      </c>
      <c r="D7" s="325" t="s">
        <v>16</v>
      </c>
      <c r="E7" s="325">
        <f t="shared" ref="E7" si="1">SUM(F7:I7)</f>
        <v>30</v>
      </c>
      <c r="F7" s="325">
        <v>0</v>
      </c>
      <c r="G7" s="325">
        <v>0</v>
      </c>
      <c r="H7" s="325">
        <v>30</v>
      </c>
      <c r="I7" s="325">
        <v>0</v>
      </c>
    </row>
    <row r="8" spans="1:9">
      <c r="A8" s="274"/>
      <c r="B8" s="326" t="s">
        <v>326</v>
      </c>
      <c r="C8" s="325">
        <v>3</v>
      </c>
      <c r="D8" s="325" t="s">
        <v>16</v>
      </c>
      <c r="E8" s="325">
        <v>30</v>
      </c>
      <c r="F8" s="325">
        <v>0</v>
      </c>
      <c r="G8" s="325">
        <v>10</v>
      </c>
      <c r="H8" s="325">
        <v>20</v>
      </c>
      <c r="I8" s="325">
        <v>0</v>
      </c>
    </row>
    <row r="9" spans="1:9">
      <c r="A9" s="274"/>
      <c r="B9" s="275" t="s">
        <v>24</v>
      </c>
      <c r="C9" s="273">
        <v>2</v>
      </c>
      <c r="D9" s="273" t="s">
        <v>22</v>
      </c>
      <c r="E9" s="273">
        <f t="shared" si="0"/>
        <v>30</v>
      </c>
      <c r="F9" s="273">
        <v>15</v>
      </c>
      <c r="G9" s="273">
        <v>5</v>
      </c>
      <c r="H9" s="273">
        <v>10</v>
      </c>
      <c r="I9" s="273">
        <v>0</v>
      </c>
    </row>
    <row r="10" spans="1:9" ht="15" customHeight="1">
      <c r="A10" s="274"/>
      <c r="B10" s="275" t="s">
        <v>264</v>
      </c>
      <c r="C10" s="273">
        <v>2</v>
      </c>
      <c r="D10" s="273" t="s">
        <v>22</v>
      </c>
      <c r="E10" s="273">
        <f>SUM(F10:H10)</f>
        <v>30</v>
      </c>
      <c r="F10" s="273">
        <v>0</v>
      </c>
      <c r="G10" s="273">
        <v>0</v>
      </c>
      <c r="H10" s="273">
        <v>30</v>
      </c>
      <c r="I10" s="273">
        <v>0</v>
      </c>
    </row>
    <row r="11" spans="1:9">
      <c r="A11" s="274"/>
      <c r="B11" s="275" t="s">
        <v>327</v>
      </c>
      <c r="C11" s="273">
        <v>1</v>
      </c>
      <c r="D11" s="273" t="s">
        <v>22</v>
      </c>
      <c r="E11" s="273">
        <f t="shared" si="0"/>
        <v>5</v>
      </c>
      <c r="F11" s="273">
        <v>5</v>
      </c>
      <c r="G11" s="273">
        <v>0</v>
      </c>
      <c r="H11" s="273">
        <v>0</v>
      </c>
      <c r="I11" s="273">
        <v>0</v>
      </c>
    </row>
    <row r="12" spans="1:9">
      <c r="A12" s="274"/>
      <c r="B12" s="279" t="s">
        <v>253</v>
      </c>
      <c r="C12" s="273">
        <v>1</v>
      </c>
      <c r="D12" s="273" t="s">
        <v>22</v>
      </c>
      <c r="E12" s="273">
        <f t="shared" si="0"/>
        <v>15</v>
      </c>
      <c r="F12" s="273">
        <v>15</v>
      </c>
      <c r="G12" s="273">
        <v>0</v>
      </c>
      <c r="H12" s="273">
        <v>0</v>
      </c>
      <c r="I12" s="273">
        <v>0</v>
      </c>
    </row>
    <row r="13" spans="1:9">
      <c r="A13" s="274"/>
      <c r="B13" s="279" t="s">
        <v>254</v>
      </c>
      <c r="C13" s="273">
        <v>2</v>
      </c>
      <c r="D13" s="273" t="s">
        <v>22</v>
      </c>
      <c r="E13" s="273">
        <f t="shared" si="0"/>
        <v>30</v>
      </c>
      <c r="F13" s="273">
        <v>30</v>
      </c>
      <c r="G13" s="273">
        <v>0</v>
      </c>
      <c r="H13" s="273">
        <v>0</v>
      </c>
      <c r="I13" s="273">
        <v>0</v>
      </c>
    </row>
    <row r="14" spans="1:9">
      <c r="A14" s="274"/>
      <c r="B14" s="280" t="s">
        <v>270</v>
      </c>
      <c r="C14" s="273">
        <v>2</v>
      </c>
      <c r="D14" s="273" t="s">
        <v>22</v>
      </c>
      <c r="E14" s="273">
        <f>SUM(F14:H14)</f>
        <v>30</v>
      </c>
      <c r="F14" s="273">
        <v>30</v>
      </c>
      <c r="G14" s="273">
        <v>0</v>
      </c>
      <c r="H14" s="273">
        <v>0</v>
      </c>
      <c r="I14" s="273">
        <v>0</v>
      </c>
    </row>
    <row r="15" spans="1:9">
      <c r="A15" s="274"/>
      <c r="B15" s="275" t="s">
        <v>27</v>
      </c>
      <c r="C15" s="273">
        <v>0</v>
      </c>
      <c r="D15" s="273" t="s">
        <v>22</v>
      </c>
      <c r="E15" s="273">
        <f>SUM(F15:I15)</f>
        <v>30</v>
      </c>
      <c r="F15" s="273">
        <v>0</v>
      </c>
      <c r="G15" s="273">
        <v>30</v>
      </c>
      <c r="H15" s="273">
        <v>0</v>
      </c>
      <c r="I15" s="273">
        <v>0</v>
      </c>
    </row>
    <row r="16" spans="1:9">
      <c r="A16" s="274"/>
      <c r="B16" s="301" t="s">
        <v>230</v>
      </c>
      <c r="C16" s="302">
        <f>SUM(C4:C15)</f>
        <v>30</v>
      </c>
      <c r="D16" s="302"/>
      <c r="E16" s="302">
        <f>SUM(E4:E15)</f>
        <v>370</v>
      </c>
      <c r="F16" s="302">
        <f>SUM(F4:F15)</f>
        <v>155</v>
      </c>
      <c r="G16" s="302">
        <f>SUM(G4:G15)</f>
        <v>85</v>
      </c>
      <c r="H16" s="302">
        <f>SUM(H4:H15)</f>
        <v>130</v>
      </c>
      <c r="I16" s="302">
        <f>SUM(I4:I13)</f>
        <v>0</v>
      </c>
    </row>
    <row r="17" spans="1:9" ht="16.5" customHeight="1">
      <c r="A17" s="274"/>
      <c r="B17" s="272" t="s">
        <v>272</v>
      </c>
      <c r="C17" s="273"/>
      <c r="D17" s="273"/>
      <c r="E17" s="273"/>
      <c r="F17" s="273"/>
      <c r="G17" s="273"/>
      <c r="H17" s="273"/>
      <c r="I17" s="273"/>
    </row>
    <row r="18" spans="1:9" ht="16.5" customHeight="1">
      <c r="A18" s="274"/>
      <c r="B18" s="275" t="s">
        <v>329</v>
      </c>
      <c r="C18" s="273">
        <v>6</v>
      </c>
      <c r="D18" s="273" t="s">
        <v>22</v>
      </c>
      <c r="E18" s="273">
        <f>SUM(F18:H18)</f>
        <v>60</v>
      </c>
      <c r="F18" s="273">
        <v>15</v>
      </c>
      <c r="G18" s="273">
        <v>15</v>
      </c>
      <c r="H18" s="273">
        <v>30</v>
      </c>
      <c r="I18" s="273">
        <v>0</v>
      </c>
    </row>
    <row r="19" spans="1:9">
      <c r="A19" s="274"/>
      <c r="B19" s="275" t="s">
        <v>36</v>
      </c>
      <c r="C19" s="273">
        <v>2</v>
      </c>
      <c r="D19" s="273" t="s">
        <v>22</v>
      </c>
      <c r="E19" s="273">
        <f>SUM(F19:H19)</f>
        <v>30</v>
      </c>
      <c r="F19" s="273">
        <v>15</v>
      </c>
      <c r="G19" s="273">
        <v>5</v>
      </c>
      <c r="H19" s="273">
        <v>10</v>
      </c>
      <c r="I19" s="273">
        <v>0</v>
      </c>
    </row>
    <row r="20" spans="1:9">
      <c r="A20" s="274"/>
      <c r="B20" s="275" t="s">
        <v>257</v>
      </c>
      <c r="C20" s="273">
        <v>2</v>
      </c>
      <c r="D20" s="273" t="s">
        <v>22</v>
      </c>
      <c r="E20" s="273">
        <f>SUM(F20:I20)</f>
        <v>30</v>
      </c>
      <c r="F20" s="273">
        <v>15</v>
      </c>
      <c r="G20" s="273">
        <v>5</v>
      </c>
      <c r="H20" s="273">
        <v>10</v>
      </c>
      <c r="I20" s="273">
        <v>0</v>
      </c>
    </row>
    <row r="21" spans="1:9">
      <c r="A21" s="274"/>
      <c r="B21" s="276" t="s">
        <v>44</v>
      </c>
      <c r="C21" s="273">
        <v>4</v>
      </c>
      <c r="D21" s="273" t="s">
        <v>22</v>
      </c>
      <c r="E21" s="273">
        <v>45</v>
      </c>
      <c r="F21" s="273">
        <v>15</v>
      </c>
      <c r="G21" s="273">
        <v>10</v>
      </c>
      <c r="H21" s="273">
        <v>20</v>
      </c>
      <c r="I21" s="273">
        <v>0</v>
      </c>
    </row>
    <row r="22" spans="1:9">
      <c r="A22" s="274"/>
      <c r="B22" s="286" t="s">
        <v>31</v>
      </c>
      <c r="C22" s="325">
        <v>5</v>
      </c>
      <c r="D22" s="325" t="s">
        <v>16</v>
      </c>
      <c r="E22" s="325">
        <v>60</v>
      </c>
      <c r="F22" s="325">
        <v>15</v>
      </c>
      <c r="G22" s="325">
        <v>15</v>
      </c>
      <c r="H22" s="325">
        <v>30</v>
      </c>
      <c r="I22" s="325">
        <v>0</v>
      </c>
    </row>
    <row r="23" spans="1:9">
      <c r="A23" s="274"/>
      <c r="B23" s="276" t="s">
        <v>33</v>
      </c>
      <c r="C23" s="273">
        <v>4</v>
      </c>
      <c r="D23" s="273" t="s">
        <v>16</v>
      </c>
      <c r="E23" s="273">
        <f>SUM(F23:H23)</f>
        <v>45</v>
      </c>
      <c r="F23" s="273">
        <v>15</v>
      </c>
      <c r="G23" s="273">
        <v>10</v>
      </c>
      <c r="H23" s="273">
        <v>20</v>
      </c>
      <c r="I23" s="273">
        <v>0</v>
      </c>
    </row>
    <row r="24" spans="1:9">
      <c r="A24" s="274"/>
      <c r="B24" s="275" t="s">
        <v>42</v>
      </c>
      <c r="C24" s="273">
        <v>4</v>
      </c>
      <c r="D24" s="273" t="s">
        <v>16</v>
      </c>
      <c r="E24" s="273">
        <v>45</v>
      </c>
      <c r="F24" s="273">
        <v>15</v>
      </c>
      <c r="G24" s="273">
        <v>20</v>
      </c>
      <c r="H24" s="273">
        <v>10</v>
      </c>
      <c r="I24" s="273">
        <v>0</v>
      </c>
    </row>
    <row r="25" spans="1:9">
      <c r="A25" s="274"/>
      <c r="B25" s="275" t="s">
        <v>35</v>
      </c>
      <c r="C25" s="273">
        <v>1</v>
      </c>
      <c r="D25" s="273" t="s">
        <v>22</v>
      </c>
      <c r="E25" s="273">
        <f>SUM(F25:H25)</f>
        <v>10</v>
      </c>
      <c r="F25" s="273">
        <v>10</v>
      </c>
      <c r="G25" s="273">
        <v>0</v>
      </c>
      <c r="H25" s="273">
        <v>0</v>
      </c>
      <c r="I25" s="273">
        <v>0</v>
      </c>
    </row>
    <row r="26" spans="1:9">
      <c r="A26" s="274"/>
      <c r="B26" s="275" t="s">
        <v>238</v>
      </c>
      <c r="C26" s="273">
        <v>2</v>
      </c>
      <c r="D26" s="273" t="s">
        <v>22</v>
      </c>
      <c r="E26" s="273">
        <f>SUM(F26:H26)</f>
        <v>30</v>
      </c>
      <c r="F26" s="273">
        <v>0</v>
      </c>
      <c r="G26" s="273">
        <v>0</v>
      </c>
      <c r="H26" s="273">
        <v>30</v>
      </c>
      <c r="I26" s="273">
        <v>0</v>
      </c>
    </row>
    <row r="27" spans="1:9">
      <c r="A27" s="274"/>
      <c r="B27" s="275" t="s">
        <v>34</v>
      </c>
      <c r="C27" s="273">
        <v>0</v>
      </c>
      <c r="D27" s="273" t="s">
        <v>22</v>
      </c>
      <c r="E27" s="273">
        <f>SUM(F27:I27)</f>
        <v>30</v>
      </c>
      <c r="F27" s="273">
        <v>0</v>
      </c>
      <c r="G27" s="273">
        <v>30</v>
      </c>
      <c r="H27" s="273">
        <v>0</v>
      </c>
      <c r="I27" s="273">
        <v>0</v>
      </c>
    </row>
    <row r="28" spans="1:9">
      <c r="A28" s="274"/>
      <c r="B28" s="301" t="s">
        <v>230</v>
      </c>
      <c r="C28" s="302">
        <f>SUM(C18:C27)</f>
        <v>30</v>
      </c>
      <c r="D28" s="302"/>
      <c r="E28" s="302">
        <f>SUM(E18:E27)</f>
        <v>385</v>
      </c>
      <c r="F28" s="302">
        <f>SUM(F18:F27)</f>
        <v>115</v>
      </c>
      <c r="G28" s="302">
        <f>SUM(G18:G27)</f>
        <v>110</v>
      </c>
      <c r="H28" s="302">
        <f>SUM(H18:H27)</f>
        <v>160</v>
      </c>
      <c r="I28" s="302">
        <f>SUM(I18:I27)</f>
        <v>0</v>
      </c>
    </row>
    <row r="29" spans="1:9">
      <c r="A29" s="274"/>
      <c r="B29" s="272" t="s">
        <v>273</v>
      </c>
      <c r="C29" s="273"/>
      <c r="D29" s="273"/>
      <c r="E29" s="273"/>
      <c r="F29" s="273"/>
      <c r="G29" s="273"/>
      <c r="H29" s="273"/>
      <c r="I29" s="273"/>
    </row>
    <row r="30" spans="1:9">
      <c r="A30" s="274"/>
      <c r="B30" s="275" t="s">
        <v>268</v>
      </c>
      <c r="C30" s="273">
        <v>5</v>
      </c>
      <c r="D30" s="273" t="s">
        <v>16</v>
      </c>
      <c r="E30" s="273">
        <v>60</v>
      </c>
      <c r="F30" s="273">
        <v>20</v>
      </c>
      <c r="G30" s="273">
        <v>20</v>
      </c>
      <c r="H30" s="273">
        <v>20</v>
      </c>
      <c r="I30" s="273">
        <v>0</v>
      </c>
    </row>
    <row r="31" spans="1:9" ht="14.25" customHeight="1">
      <c r="A31" s="274"/>
      <c r="B31" s="275" t="s">
        <v>47</v>
      </c>
      <c r="C31" s="273">
        <v>5</v>
      </c>
      <c r="D31" s="273" t="s">
        <v>16</v>
      </c>
      <c r="E31" s="273">
        <f t="shared" ref="E31:E37" si="2">SUM(F31:I31)</f>
        <v>60</v>
      </c>
      <c r="F31" s="273">
        <v>30</v>
      </c>
      <c r="G31" s="273">
        <v>10</v>
      </c>
      <c r="H31" s="273">
        <v>20</v>
      </c>
      <c r="I31" s="273">
        <v>0</v>
      </c>
    </row>
    <row r="32" spans="1:9" ht="15.75" customHeight="1">
      <c r="A32" s="274"/>
      <c r="B32" s="275" t="s">
        <v>265</v>
      </c>
      <c r="C32" s="273">
        <v>5</v>
      </c>
      <c r="D32" s="273" t="s">
        <v>16</v>
      </c>
      <c r="E32" s="273">
        <f t="shared" si="2"/>
        <v>60</v>
      </c>
      <c r="F32" s="273">
        <v>15</v>
      </c>
      <c r="G32" s="273">
        <v>15</v>
      </c>
      <c r="H32" s="273">
        <v>30</v>
      </c>
      <c r="I32" s="273">
        <v>0</v>
      </c>
    </row>
    <row r="33" spans="1:9">
      <c r="A33" s="274"/>
      <c r="B33" s="275" t="s">
        <v>20</v>
      </c>
      <c r="C33" s="273">
        <v>2</v>
      </c>
      <c r="D33" s="273" t="s">
        <v>22</v>
      </c>
      <c r="E33" s="323">
        <f t="shared" ref="E33" si="3">SUM(F33:H33)</f>
        <v>30</v>
      </c>
      <c r="F33" s="323">
        <v>15</v>
      </c>
      <c r="G33" s="323">
        <v>5</v>
      </c>
      <c r="H33" s="323">
        <v>10</v>
      </c>
      <c r="I33" s="323">
        <v>0</v>
      </c>
    </row>
    <row r="34" spans="1:9" ht="16.5" customHeight="1">
      <c r="A34" s="274"/>
      <c r="B34" s="275" t="s">
        <v>62</v>
      </c>
      <c r="C34" s="273">
        <v>4</v>
      </c>
      <c r="D34" s="273" t="s">
        <v>16</v>
      </c>
      <c r="E34" s="273">
        <f t="shared" si="2"/>
        <v>45</v>
      </c>
      <c r="F34" s="273">
        <v>15</v>
      </c>
      <c r="G34" s="273">
        <v>20</v>
      </c>
      <c r="H34" s="273">
        <v>10</v>
      </c>
      <c r="I34" s="273">
        <v>0</v>
      </c>
    </row>
    <row r="35" spans="1:9">
      <c r="A35" s="274"/>
      <c r="B35" s="275" t="s">
        <v>38</v>
      </c>
      <c r="C35" s="273">
        <v>5</v>
      </c>
      <c r="D35" s="273" t="s">
        <v>16</v>
      </c>
      <c r="E35" s="273">
        <f t="shared" si="2"/>
        <v>60</v>
      </c>
      <c r="F35" s="273">
        <v>15</v>
      </c>
      <c r="G35" s="273">
        <v>15</v>
      </c>
      <c r="H35" s="273">
        <v>25</v>
      </c>
      <c r="I35" s="273">
        <v>5</v>
      </c>
    </row>
    <row r="36" spans="1:9">
      <c r="A36" s="274"/>
      <c r="B36" s="276" t="s">
        <v>260</v>
      </c>
      <c r="C36" s="273">
        <v>2</v>
      </c>
      <c r="D36" s="273" t="s">
        <v>22</v>
      </c>
      <c r="E36" s="273">
        <v>30</v>
      </c>
      <c r="F36" s="273">
        <v>0</v>
      </c>
      <c r="G36" s="273">
        <v>0</v>
      </c>
      <c r="H36" s="273">
        <v>30</v>
      </c>
      <c r="I36" s="273">
        <v>0</v>
      </c>
    </row>
    <row r="37" spans="1:9">
      <c r="A37" s="274"/>
      <c r="B37" s="275" t="s">
        <v>239</v>
      </c>
      <c r="C37" s="273">
        <v>2</v>
      </c>
      <c r="D37" s="273" t="s">
        <v>22</v>
      </c>
      <c r="E37" s="273">
        <f t="shared" si="2"/>
        <v>30</v>
      </c>
      <c r="F37" s="273">
        <v>15</v>
      </c>
      <c r="G37" s="273">
        <v>5</v>
      </c>
      <c r="H37" s="273">
        <v>10</v>
      </c>
      <c r="I37" s="273">
        <v>0</v>
      </c>
    </row>
    <row r="38" spans="1:9">
      <c r="A38" s="274"/>
      <c r="B38" s="301" t="s">
        <v>230</v>
      </c>
      <c r="C38" s="302">
        <f>SUM(C30:C37)</f>
        <v>30</v>
      </c>
      <c r="D38" s="302"/>
      <c r="E38" s="302">
        <f>SUM(E30:E37)</f>
        <v>375</v>
      </c>
      <c r="F38" s="302">
        <f>SUM(F30:F37)</f>
        <v>125</v>
      </c>
      <c r="G38" s="302">
        <f>SUM(G30:G37)</f>
        <v>90</v>
      </c>
      <c r="H38" s="302">
        <f>SUM(H30:H37)</f>
        <v>155</v>
      </c>
      <c r="I38" s="302">
        <f>SUM(I30:I37)</f>
        <v>5</v>
      </c>
    </row>
    <row r="39" spans="1:9">
      <c r="A39" s="274"/>
      <c r="B39" s="272" t="s">
        <v>274</v>
      </c>
      <c r="C39" s="273"/>
      <c r="D39" s="273"/>
      <c r="E39" s="273"/>
      <c r="F39" s="273"/>
      <c r="G39" s="273"/>
      <c r="H39" s="273"/>
      <c r="I39" s="273"/>
    </row>
    <row r="40" spans="1:9">
      <c r="A40" s="277"/>
      <c r="B40" s="277" t="s">
        <v>255</v>
      </c>
      <c r="C40" s="273">
        <v>4</v>
      </c>
      <c r="D40" s="273" t="s">
        <v>22</v>
      </c>
      <c r="E40" s="273">
        <f>SUM(F40:I40)</f>
        <v>45</v>
      </c>
      <c r="F40" s="273">
        <v>15</v>
      </c>
      <c r="G40" s="273">
        <v>10</v>
      </c>
      <c r="H40" s="273">
        <v>15</v>
      </c>
      <c r="I40" s="273">
        <v>5</v>
      </c>
    </row>
    <row r="41" spans="1:9">
      <c r="A41" s="274"/>
      <c r="B41" s="274" t="s">
        <v>32</v>
      </c>
      <c r="C41" s="273">
        <v>4</v>
      </c>
      <c r="D41" s="273" t="s">
        <v>22</v>
      </c>
      <c r="E41" s="273">
        <f t="shared" ref="E41:E47" si="4">SUM(F41:I41)</f>
        <v>45</v>
      </c>
      <c r="F41" s="273">
        <v>15</v>
      </c>
      <c r="G41" s="273">
        <v>10</v>
      </c>
      <c r="H41" s="273">
        <v>20</v>
      </c>
      <c r="I41" s="273">
        <v>0</v>
      </c>
    </row>
    <row r="42" spans="1:9">
      <c r="A42" s="274"/>
      <c r="B42" s="275" t="s">
        <v>258</v>
      </c>
      <c r="C42" s="273">
        <v>2</v>
      </c>
      <c r="D42" s="273" t="s">
        <v>22</v>
      </c>
      <c r="E42" s="273">
        <f t="shared" si="4"/>
        <v>30</v>
      </c>
      <c r="F42" s="273">
        <v>15</v>
      </c>
      <c r="G42" s="273">
        <v>5</v>
      </c>
      <c r="H42" s="273">
        <v>10</v>
      </c>
      <c r="I42" s="273">
        <v>0</v>
      </c>
    </row>
    <row r="43" spans="1:9">
      <c r="A43" s="274"/>
      <c r="B43" s="275" t="s">
        <v>235</v>
      </c>
      <c r="C43" s="273">
        <v>5</v>
      </c>
      <c r="D43" s="273" t="s">
        <v>16</v>
      </c>
      <c r="E43" s="273">
        <f t="shared" si="4"/>
        <v>60</v>
      </c>
      <c r="F43" s="273">
        <v>30</v>
      </c>
      <c r="G43" s="273">
        <v>15</v>
      </c>
      <c r="H43" s="273">
        <v>10</v>
      </c>
      <c r="I43" s="273">
        <v>5</v>
      </c>
    </row>
    <row r="44" spans="1:9">
      <c r="A44" s="274"/>
      <c r="B44" s="275" t="s">
        <v>266</v>
      </c>
      <c r="C44" s="273">
        <v>4</v>
      </c>
      <c r="D44" s="273" t="s">
        <v>16</v>
      </c>
      <c r="E44" s="273">
        <v>45</v>
      </c>
      <c r="F44" s="273">
        <v>15</v>
      </c>
      <c r="G44" s="273">
        <v>10</v>
      </c>
      <c r="H44" s="273">
        <v>20</v>
      </c>
      <c r="I44" s="273">
        <v>0</v>
      </c>
    </row>
    <row r="45" spans="1:9" ht="21.75" customHeight="1">
      <c r="A45" s="274"/>
      <c r="B45" s="275" t="s">
        <v>236</v>
      </c>
      <c r="C45" s="273">
        <v>3</v>
      </c>
      <c r="D45" s="273" t="s">
        <v>22</v>
      </c>
      <c r="E45" s="273">
        <f t="shared" si="4"/>
        <v>35</v>
      </c>
      <c r="F45" s="273">
        <v>10</v>
      </c>
      <c r="G45" s="273">
        <v>10</v>
      </c>
      <c r="H45" s="273">
        <v>15</v>
      </c>
      <c r="I45" s="273">
        <v>0</v>
      </c>
    </row>
    <row r="46" spans="1:9">
      <c r="A46" s="274"/>
      <c r="B46" s="276" t="s">
        <v>148</v>
      </c>
      <c r="C46" s="273">
        <v>4</v>
      </c>
      <c r="D46" s="273" t="s">
        <v>16</v>
      </c>
      <c r="E46" s="273">
        <v>45</v>
      </c>
      <c r="F46" s="273">
        <v>0</v>
      </c>
      <c r="G46" s="273">
        <v>0</v>
      </c>
      <c r="H46" s="273">
        <v>45</v>
      </c>
      <c r="I46" s="273">
        <v>0</v>
      </c>
    </row>
    <row r="47" spans="1:9">
      <c r="A47" s="274"/>
      <c r="B47" s="276" t="s">
        <v>240</v>
      </c>
      <c r="C47" s="273">
        <v>4</v>
      </c>
      <c r="D47" s="273" t="s">
        <v>22</v>
      </c>
      <c r="E47" s="273">
        <f t="shared" si="4"/>
        <v>45</v>
      </c>
      <c r="F47" s="273">
        <v>15</v>
      </c>
      <c r="G47" s="273">
        <v>10</v>
      </c>
      <c r="H47" s="273">
        <v>20</v>
      </c>
      <c r="I47" s="273">
        <v>0</v>
      </c>
    </row>
    <row r="48" spans="1:9" s="269" customFormat="1">
      <c r="A48" s="278"/>
      <c r="B48" s="303" t="s">
        <v>230</v>
      </c>
      <c r="C48" s="302">
        <f>SUM(C40:C47)</f>
        <v>30</v>
      </c>
      <c r="D48" s="302"/>
      <c r="E48" s="302">
        <f>SUM(E40:E47)</f>
        <v>350</v>
      </c>
      <c r="F48" s="302">
        <f>SUM(F40:F47)</f>
        <v>115</v>
      </c>
      <c r="G48" s="302">
        <f>SUM(G40:G47)</f>
        <v>70</v>
      </c>
      <c r="H48" s="302">
        <f>SUM(H40:H47)</f>
        <v>155</v>
      </c>
      <c r="I48" s="302">
        <f>SUM(I40:I47)</f>
        <v>10</v>
      </c>
    </row>
    <row r="49" spans="1:9">
      <c r="A49" s="274"/>
      <c r="B49" s="272" t="s">
        <v>275</v>
      </c>
      <c r="C49" s="273"/>
      <c r="D49" s="273"/>
      <c r="E49" s="273"/>
      <c r="F49" s="273"/>
      <c r="G49" s="273"/>
      <c r="H49" s="273"/>
      <c r="I49" s="273"/>
    </row>
    <row r="50" spans="1:9">
      <c r="A50" s="274"/>
      <c r="B50" s="275" t="s">
        <v>256</v>
      </c>
      <c r="C50" s="273">
        <v>4</v>
      </c>
      <c r="D50" s="273" t="s">
        <v>16</v>
      </c>
      <c r="E50" s="273">
        <f>SUM(F50:I50)</f>
        <v>45</v>
      </c>
      <c r="F50" s="273">
        <v>15</v>
      </c>
      <c r="G50" s="273">
        <v>10</v>
      </c>
      <c r="H50" s="273">
        <v>20</v>
      </c>
      <c r="I50" s="273">
        <v>0</v>
      </c>
    </row>
    <row r="51" spans="1:9" s="270" customFormat="1">
      <c r="A51" s="274"/>
      <c r="B51" s="275" t="s">
        <v>39</v>
      </c>
      <c r="C51" s="273">
        <v>2</v>
      </c>
      <c r="D51" s="273" t="s">
        <v>22</v>
      </c>
      <c r="E51" s="273">
        <f t="shared" ref="E51:E58" si="5">SUM(F51:I51)</f>
        <v>30</v>
      </c>
      <c r="F51" s="273">
        <v>15</v>
      </c>
      <c r="G51" s="273">
        <v>5</v>
      </c>
      <c r="H51" s="273">
        <v>5</v>
      </c>
      <c r="I51" s="273">
        <v>5</v>
      </c>
    </row>
    <row r="52" spans="1:9">
      <c r="A52" s="274"/>
      <c r="B52" s="275" t="s">
        <v>269</v>
      </c>
      <c r="C52" s="273">
        <v>5</v>
      </c>
      <c r="D52" s="273" t="s">
        <v>16</v>
      </c>
      <c r="E52" s="273">
        <f t="shared" si="5"/>
        <v>60</v>
      </c>
      <c r="F52" s="273">
        <v>15</v>
      </c>
      <c r="G52" s="273">
        <v>20</v>
      </c>
      <c r="H52" s="273">
        <v>20</v>
      </c>
      <c r="I52" s="273">
        <v>5</v>
      </c>
    </row>
    <row r="53" spans="1:9" ht="21.75" customHeight="1">
      <c r="A53" s="274"/>
      <c r="B53" s="275" t="s">
        <v>232</v>
      </c>
      <c r="C53" s="273">
        <v>2</v>
      </c>
      <c r="D53" s="273" t="s">
        <v>22</v>
      </c>
      <c r="E53" s="273">
        <f t="shared" si="5"/>
        <v>30</v>
      </c>
      <c r="F53" s="273">
        <v>0</v>
      </c>
      <c r="G53" s="273">
        <v>10</v>
      </c>
      <c r="H53" s="273">
        <v>20</v>
      </c>
      <c r="I53" s="273">
        <v>0</v>
      </c>
    </row>
    <row r="54" spans="1:9">
      <c r="A54" s="274"/>
      <c r="B54" s="275" t="s">
        <v>52</v>
      </c>
      <c r="C54" s="273">
        <v>2</v>
      </c>
      <c r="D54" s="273" t="s">
        <v>22</v>
      </c>
      <c r="E54" s="273">
        <f t="shared" si="5"/>
        <v>30</v>
      </c>
      <c r="F54" s="273">
        <v>15</v>
      </c>
      <c r="G54" s="273">
        <v>15</v>
      </c>
      <c r="H54" s="273">
        <v>0</v>
      </c>
      <c r="I54" s="273">
        <v>0</v>
      </c>
    </row>
    <row r="55" spans="1:9">
      <c r="A55" s="274"/>
      <c r="B55" s="275" t="s">
        <v>241</v>
      </c>
      <c r="C55" s="273">
        <v>4</v>
      </c>
      <c r="D55" s="273" t="s">
        <v>22</v>
      </c>
      <c r="E55" s="273">
        <v>40</v>
      </c>
      <c r="F55" s="273">
        <v>15</v>
      </c>
      <c r="G55" s="273">
        <v>10</v>
      </c>
      <c r="H55" s="273">
        <v>15</v>
      </c>
      <c r="I55" s="273">
        <v>0</v>
      </c>
    </row>
    <row r="56" spans="1:9">
      <c r="A56" s="274"/>
      <c r="B56" s="275" t="s">
        <v>243</v>
      </c>
      <c r="C56" s="273">
        <v>5</v>
      </c>
      <c r="D56" s="273" t="s">
        <v>22</v>
      </c>
      <c r="E56" s="273">
        <f t="shared" si="5"/>
        <v>60</v>
      </c>
      <c r="F56" s="273">
        <v>30</v>
      </c>
      <c r="G56" s="273">
        <v>20</v>
      </c>
      <c r="H56" s="273">
        <v>10</v>
      </c>
      <c r="I56" s="273">
        <v>0</v>
      </c>
    </row>
    <row r="57" spans="1:9">
      <c r="A57" s="274"/>
      <c r="B57" s="275" t="s">
        <v>242</v>
      </c>
      <c r="C57" s="273">
        <v>3</v>
      </c>
      <c r="D57" s="273" t="s">
        <v>22</v>
      </c>
      <c r="E57" s="273">
        <f t="shared" si="5"/>
        <v>45</v>
      </c>
      <c r="F57" s="273">
        <v>15</v>
      </c>
      <c r="G57" s="273">
        <v>10</v>
      </c>
      <c r="H57" s="273">
        <v>20</v>
      </c>
      <c r="I57" s="273">
        <v>0</v>
      </c>
    </row>
    <row r="58" spans="1:9">
      <c r="A58" s="274"/>
      <c r="B58" s="275" t="s">
        <v>244</v>
      </c>
      <c r="C58" s="273">
        <v>3</v>
      </c>
      <c r="D58" s="273" t="s">
        <v>22</v>
      </c>
      <c r="E58" s="273">
        <f t="shared" si="5"/>
        <v>45</v>
      </c>
      <c r="F58" s="273">
        <v>15</v>
      </c>
      <c r="G58" s="273">
        <v>30</v>
      </c>
      <c r="H58" s="273">
        <v>0</v>
      </c>
      <c r="I58" s="273">
        <v>0</v>
      </c>
    </row>
    <row r="59" spans="1:9">
      <c r="A59" s="274"/>
      <c r="B59" s="301" t="s">
        <v>230</v>
      </c>
      <c r="C59" s="302">
        <f>SUM(C50:C58)</f>
        <v>30</v>
      </c>
      <c r="D59" s="302"/>
      <c r="E59" s="302">
        <f>SUM(E50:E58)</f>
        <v>385</v>
      </c>
      <c r="F59" s="302">
        <f>SUM(F50:F58)</f>
        <v>135</v>
      </c>
      <c r="G59" s="302">
        <f>SUM(G50:G58)</f>
        <v>130</v>
      </c>
      <c r="H59" s="302">
        <f>SUM(H50:H58)</f>
        <v>110</v>
      </c>
      <c r="I59" s="302">
        <f>SUM(I50:I58)</f>
        <v>10</v>
      </c>
    </row>
    <row r="60" spans="1:9">
      <c r="A60" s="274"/>
      <c r="B60" s="272" t="s">
        <v>276</v>
      </c>
      <c r="C60" s="273"/>
      <c r="D60" s="273"/>
      <c r="E60" s="273"/>
      <c r="F60" s="273"/>
      <c r="G60" s="273"/>
      <c r="H60" s="273"/>
      <c r="I60" s="273"/>
    </row>
    <row r="61" spans="1:9">
      <c r="A61" s="274"/>
      <c r="B61" s="274" t="s">
        <v>231</v>
      </c>
      <c r="C61" s="273">
        <v>3</v>
      </c>
      <c r="D61" s="273" t="s">
        <v>22</v>
      </c>
      <c r="E61" s="273">
        <f>SUM(F61:H61)</f>
        <v>45</v>
      </c>
      <c r="F61" s="273">
        <v>15</v>
      </c>
      <c r="G61" s="273">
        <v>10</v>
      </c>
      <c r="H61" s="273">
        <v>20</v>
      </c>
      <c r="I61" s="273">
        <v>0</v>
      </c>
    </row>
    <row r="62" spans="1:9">
      <c r="A62" s="274"/>
      <c r="B62" s="275" t="s">
        <v>233</v>
      </c>
      <c r="C62" s="273">
        <v>3</v>
      </c>
      <c r="D62" s="273" t="s">
        <v>16</v>
      </c>
      <c r="E62" s="273">
        <f t="shared" ref="E62:E69" si="6">SUM(F62:H62)</f>
        <v>45</v>
      </c>
      <c r="F62" s="273">
        <v>15</v>
      </c>
      <c r="G62" s="273">
        <v>10</v>
      </c>
      <c r="H62" s="273">
        <v>20</v>
      </c>
      <c r="I62" s="273">
        <v>0</v>
      </c>
    </row>
    <row r="63" spans="1:9">
      <c r="A63" s="274"/>
      <c r="B63" s="275" t="s">
        <v>63</v>
      </c>
      <c r="C63" s="273">
        <v>4</v>
      </c>
      <c r="D63" s="273" t="s">
        <v>22</v>
      </c>
      <c r="E63" s="273">
        <f t="shared" si="6"/>
        <v>55</v>
      </c>
      <c r="F63" s="273">
        <v>15</v>
      </c>
      <c r="G63" s="273">
        <v>15</v>
      </c>
      <c r="H63" s="273">
        <v>25</v>
      </c>
      <c r="I63" s="273">
        <v>0</v>
      </c>
    </row>
    <row r="64" spans="1:9">
      <c r="A64" s="274"/>
      <c r="B64" s="275" t="s">
        <v>237</v>
      </c>
      <c r="C64" s="273">
        <v>5</v>
      </c>
      <c r="D64" s="273" t="s">
        <v>16</v>
      </c>
      <c r="E64" s="273">
        <f t="shared" si="6"/>
        <v>0</v>
      </c>
      <c r="F64" s="273">
        <v>0</v>
      </c>
      <c r="G64" s="273">
        <v>0</v>
      </c>
      <c r="H64" s="273">
        <v>0</v>
      </c>
      <c r="I64" s="273">
        <v>0</v>
      </c>
    </row>
    <row r="65" spans="1:9" ht="36" customHeight="1">
      <c r="A65" s="274"/>
      <c r="B65" s="275" t="s">
        <v>261</v>
      </c>
      <c r="C65" s="273">
        <v>1</v>
      </c>
      <c r="D65" s="273" t="s">
        <v>22</v>
      </c>
      <c r="E65" s="273">
        <f t="shared" si="6"/>
        <v>15</v>
      </c>
      <c r="F65" s="273">
        <v>0</v>
      </c>
      <c r="G65" s="273">
        <v>0</v>
      </c>
      <c r="H65" s="273">
        <v>15</v>
      </c>
      <c r="I65" s="273">
        <v>0</v>
      </c>
    </row>
    <row r="66" spans="1:9">
      <c r="A66" s="274"/>
      <c r="B66" s="275" t="s">
        <v>245</v>
      </c>
      <c r="C66" s="273">
        <v>2</v>
      </c>
      <c r="D66" s="273" t="s">
        <v>22</v>
      </c>
      <c r="E66" s="273">
        <f t="shared" si="6"/>
        <v>30</v>
      </c>
      <c r="F66" s="273">
        <v>15</v>
      </c>
      <c r="G66" s="273">
        <v>5</v>
      </c>
      <c r="H66" s="273">
        <v>10</v>
      </c>
      <c r="I66" s="273">
        <v>0</v>
      </c>
    </row>
    <row r="67" spans="1:9">
      <c r="A67" s="274"/>
      <c r="B67" s="275" t="s">
        <v>246</v>
      </c>
      <c r="C67" s="273">
        <v>4</v>
      </c>
      <c r="D67" s="273" t="s">
        <v>22</v>
      </c>
      <c r="E67" s="273">
        <f t="shared" si="6"/>
        <v>45</v>
      </c>
      <c r="F67" s="273">
        <v>15</v>
      </c>
      <c r="G67" s="273">
        <v>30</v>
      </c>
      <c r="H67" s="273">
        <v>0</v>
      </c>
      <c r="I67" s="273">
        <v>0</v>
      </c>
    </row>
    <row r="68" spans="1:9">
      <c r="A68" s="274"/>
      <c r="B68" s="275" t="s">
        <v>247</v>
      </c>
      <c r="C68" s="273">
        <v>4</v>
      </c>
      <c r="D68" s="273" t="s">
        <v>22</v>
      </c>
      <c r="E68" s="273">
        <f t="shared" si="6"/>
        <v>45</v>
      </c>
      <c r="F68" s="273">
        <v>15</v>
      </c>
      <c r="G68" s="273">
        <v>15</v>
      </c>
      <c r="H68" s="273">
        <v>15</v>
      </c>
      <c r="I68" s="273">
        <v>0</v>
      </c>
    </row>
    <row r="69" spans="1:9">
      <c r="A69" s="274"/>
      <c r="B69" s="276" t="s">
        <v>248</v>
      </c>
      <c r="C69" s="273">
        <v>4</v>
      </c>
      <c r="D69" s="273" t="s">
        <v>16</v>
      </c>
      <c r="E69" s="273">
        <f t="shared" si="6"/>
        <v>45</v>
      </c>
      <c r="F69" s="273">
        <v>15</v>
      </c>
      <c r="G69" s="273">
        <v>10</v>
      </c>
      <c r="H69" s="273">
        <v>20</v>
      </c>
      <c r="I69" s="273">
        <v>0</v>
      </c>
    </row>
    <row r="70" spans="1:9">
      <c r="A70" s="274"/>
      <c r="B70" s="301" t="s">
        <v>230</v>
      </c>
      <c r="C70" s="302">
        <f t="shared" ref="C70:I70" si="7">SUM(C61:C69)</f>
        <v>30</v>
      </c>
      <c r="D70" s="302"/>
      <c r="E70" s="302">
        <f t="shared" si="7"/>
        <v>325</v>
      </c>
      <c r="F70" s="302">
        <f t="shared" si="7"/>
        <v>105</v>
      </c>
      <c r="G70" s="302">
        <f t="shared" si="7"/>
        <v>95</v>
      </c>
      <c r="H70" s="302">
        <f t="shared" si="7"/>
        <v>125</v>
      </c>
      <c r="I70" s="302">
        <f t="shared" si="7"/>
        <v>0</v>
      </c>
    </row>
    <row r="71" spans="1:9">
      <c r="A71" s="274"/>
      <c r="B71" s="272" t="s">
        <v>277</v>
      </c>
      <c r="C71" s="273"/>
      <c r="D71" s="273"/>
      <c r="E71" s="273"/>
      <c r="F71" s="273"/>
      <c r="G71" s="273"/>
      <c r="H71" s="273"/>
      <c r="I71" s="273"/>
    </row>
    <row r="72" spans="1:9">
      <c r="A72" s="274"/>
      <c r="B72" s="275" t="s">
        <v>262</v>
      </c>
      <c r="C72" s="273">
        <v>1</v>
      </c>
      <c r="D72" s="273" t="s">
        <v>22</v>
      </c>
      <c r="E72" s="273">
        <f>SUM(F72:I72)</f>
        <v>15</v>
      </c>
      <c r="F72" s="273">
        <v>15</v>
      </c>
      <c r="G72" s="273">
        <v>0</v>
      </c>
      <c r="H72" s="273">
        <v>0</v>
      </c>
      <c r="I72" s="273">
        <v>0</v>
      </c>
    </row>
    <row r="73" spans="1:9">
      <c r="A73" s="274"/>
      <c r="B73" s="276" t="s">
        <v>65</v>
      </c>
      <c r="C73" s="273">
        <v>1</v>
      </c>
      <c r="D73" s="273" t="s">
        <v>22</v>
      </c>
      <c r="E73" s="273">
        <f>SUM(F73:I73)</f>
        <v>15</v>
      </c>
      <c r="F73" s="273">
        <v>15</v>
      </c>
      <c r="G73" s="273">
        <v>0</v>
      </c>
      <c r="H73" s="273">
        <v>0</v>
      </c>
      <c r="I73" s="273">
        <v>0</v>
      </c>
    </row>
    <row r="74" spans="1:9" ht="24" customHeight="1">
      <c r="A74" s="274"/>
      <c r="B74" s="275" t="s">
        <v>234</v>
      </c>
      <c r="C74" s="273">
        <v>4</v>
      </c>
      <c r="D74" s="273" t="s">
        <v>16</v>
      </c>
      <c r="E74" s="273">
        <f t="shared" ref="E74:E79" si="8">SUM(F74:I74)</f>
        <v>55</v>
      </c>
      <c r="F74" s="273">
        <v>15</v>
      </c>
      <c r="G74" s="273">
        <v>15</v>
      </c>
      <c r="H74" s="273">
        <v>20</v>
      </c>
      <c r="I74" s="273">
        <v>5</v>
      </c>
    </row>
    <row r="75" spans="1:9">
      <c r="A75" s="274"/>
      <c r="B75" s="276" t="s">
        <v>66</v>
      </c>
      <c r="C75" s="273">
        <v>2</v>
      </c>
      <c r="D75" s="273" t="s">
        <v>22</v>
      </c>
      <c r="E75" s="273">
        <f t="shared" si="8"/>
        <v>30</v>
      </c>
      <c r="F75" s="273">
        <v>0</v>
      </c>
      <c r="G75" s="273">
        <v>0</v>
      </c>
      <c r="H75" s="273">
        <v>30</v>
      </c>
      <c r="I75" s="273">
        <v>0</v>
      </c>
    </row>
    <row r="76" spans="1:9">
      <c r="A76" s="274"/>
      <c r="B76" s="275" t="s">
        <v>249</v>
      </c>
      <c r="C76" s="273">
        <v>2</v>
      </c>
      <c r="D76" s="273" t="s">
        <v>22</v>
      </c>
      <c r="E76" s="273">
        <v>30</v>
      </c>
      <c r="F76" s="273">
        <v>15</v>
      </c>
      <c r="G76" s="273">
        <v>15</v>
      </c>
      <c r="H76" s="273">
        <v>0</v>
      </c>
      <c r="I76" s="273">
        <v>0</v>
      </c>
    </row>
    <row r="77" spans="1:9">
      <c r="A77" s="274"/>
      <c r="B77" s="275" t="s">
        <v>250</v>
      </c>
      <c r="C77" s="273">
        <v>3</v>
      </c>
      <c r="D77" s="273" t="s">
        <v>16</v>
      </c>
      <c r="E77" s="273">
        <f>SUM(F77:I77)</f>
        <v>45</v>
      </c>
      <c r="F77" s="273">
        <v>15</v>
      </c>
      <c r="G77" s="273">
        <v>20</v>
      </c>
      <c r="H77" s="273">
        <v>10</v>
      </c>
      <c r="I77" s="273">
        <v>0</v>
      </c>
    </row>
    <row r="78" spans="1:9">
      <c r="A78" s="274"/>
      <c r="B78" s="275" t="s">
        <v>251</v>
      </c>
      <c r="C78" s="273">
        <v>6</v>
      </c>
      <c r="D78" s="273" t="s">
        <v>22</v>
      </c>
      <c r="E78" s="273">
        <f t="shared" si="8"/>
        <v>75</v>
      </c>
      <c r="F78" s="273">
        <v>30</v>
      </c>
      <c r="G78" s="273">
        <v>20</v>
      </c>
      <c r="H78" s="273">
        <v>20</v>
      </c>
      <c r="I78" s="273">
        <v>5</v>
      </c>
    </row>
    <row r="79" spans="1:9">
      <c r="A79" s="274"/>
      <c r="B79" s="275" t="s">
        <v>267</v>
      </c>
      <c r="C79" s="273">
        <v>3</v>
      </c>
      <c r="D79" s="273" t="s">
        <v>22</v>
      </c>
      <c r="E79" s="273">
        <f t="shared" si="8"/>
        <v>45</v>
      </c>
      <c r="F79" s="273">
        <v>15</v>
      </c>
      <c r="G79" s="273">
        <v>10</v>
      </c>
      <c r="H79" s="273">
        <v>20</v>
      </c>
      <c r="I79" s="273">
        <v>0</v>
      </c>
    </row>
    <row r="80" spans="1:9">
      <c r="A80" s="274"/>
      <c r="B80" s="276" t="s">
        <v>263</v>
      </c>
      <c r="C80" s="273">
        <v>8</v>
      </c>
      <c r="D80" s="273" t="s">
        <v>16</v>
      </c>
      <c r="E80" s="273">
        <f>SUM(F80:I80)</f>
        <v>0</v>
      </c>
      <c r="F80" s="273">
        <v>0</v>
      </c>
      <c r="G80" s="273">
        <v>0</v>
      </c>
      <c r="H80" s="273">
        <v>0</v>
      </c>
      <c r="I80" s="273">
        <v>0</v>
      </c>
    </row>
    <row r="81" spans="1:9">
      <c r="A81" s="274"/>
      <c r="B81" s="304" t="s">
        <v>230</v>
      </c>
      <c r="C81" s="302">
        <f>SUM(C72:C80)</f>
        <v>30</v>
      </c>
      <c r="D81" s="302"/>
      <c r="E81" s="302">
        <f>SUM(E72:E80)</f>
        <v>310</v>
      </c>
      <c r="F81" s="302">
        <f>SUM(F72:F80)</f>
        <v>120</v>
      </c>
      <c r="G81" s="302">
        <f>SUM(G72:G80)</f>
        <v>80</v>
      </c>
      <c r="H81" s="302">
        <f>SUM(H72:H80)</f>
        <v>100</v>
      </c>
      <c r="I81" s="302">
        <f>SUM(I72:I80)</f>
        <v>10</v>
      </c>
    </row>
    <row r="82" spans="1:9">
      <c r="A82" s="274"/>
      <c r="B82" s="305" t="s">
        <v>162</v>
      </c>
      <c r="C82" s="306">
        <f>SUM(C16,C28,C38,C48,C59,C70,C81)</f>
        <v>210</v>
      </c>
      <c r="D82" s="306"/>
      <c r="E82" s="306">
        <f>SUM(E16,E28,E38,E48,E59,E70,E81)</f>
        <v>2500</v>
      </c>
      <c r="F82" s="306">
        <f>SUM(F16,F28,F38,F48,F59,F70,F81)</f>
        <v>870</v>
      </c>
      <c r="G82" s="306">
        <f>SUM(G16,G28,G38,G48,G59,G70,G81)</f>
        <v>660</v>
      </c>
      <c r="H82" s="306">
        <f>SUM(H16,H28,H38,H48,H59,H70,H81)</f>
        <v>935</v>
      </c>
      <c r="I82" s="306">
        <f>SUM(I16,I28,I38,I48,I59,I70,I81)</f>
        <v>35</v>
      </c>
    </row>
    <row r="84" spans="1:9">
      <c r="B84" s="269"/>
    </row>
    <row r="87" spans="1:9">
      <c r="B87" s="269"/>
    </row>
    <row r="90" spans="1:9">
      <c r="B90" s="269"/>
    </row>
    <row r="93" spans="1:9">
      <c r="B93" s="269"/>
    </row>
    <row r="96" spans="1:9">
      <c r="B96" s="269"/>
    </row>
    <row r="99" spans="2:2">
      <c r="B99" s="269"/>
    </row>
    <row r="102" spans="2:2">
      <c r="B102" s="269"/>
    </row>
  </sheetData>
  <mergeCells count="2">
    <mergeCell ref="A3:B3"/>
    <mergeCell ref="B1:I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D3FE7-1165-43E7-85F0-7C34C3366091}">
  <dimension ref="A1:K90"/>
  <sheetViews>
    <sheetView workbookViewId="0">
      <selection sqref="A1:K1"/>
    </sheetView>
  </sheetViews>
  <sheetFormatPr defaultRowHeight="15"/>
  <cols>
    <col min="1" max="1" width="42.7109375" customWidth="1"/>
    <col min="2" max="2" width="5" customWidth="1"/>
    <col min="3" max="3" width="3.85546875" customWidth="1"/>
    <col min="4" max="4" width="4.85546875" customWidth="1"/>
    <col min="5" max="6" width="4.28515625" customWidth="1"/>
    <col min="7" max="7" width="4.5703125" customWidth="1"/>
    <col min="8" max="8" width="4.140625" customWidth="1"/>
    <col min="9" max="9" width="5.7109375" customWidth="1"/>
    <col min="10" max="10" width="6.28515625" customWidth="1"/>
    <col min="11" max="11" width="4" customWidth="1"/>
  </cols>
  <sheetData>
    <row r="1" spans="1:11" ht="109.35" customHeight="1">
      <c r="A1" s="348" t="s">
        <v>331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1" ht="100.5" customHeight="1">
      <c r="A2" s="311" t="s">
        <v>229</v>
      </c>
      <c r="B2" s="312" t="s">
        <v>2</v>
      </c>
      <c r="C2" s="313" t="s">
        <v>169</v>
      </c>
      <c r="D2" s="313" t="s">
        <v>170</v>
      </c>
      <c r="E2" s="313" t="s">
        <v>5</v>
      </c>
      <c r="F2" s="313" t="s">
        <v>171</v>
      </c>
      <c r="G2" s="313" t="s">
        <v>172</v>
      </c>
      <c r="H2" s="313" t="s">
        <v>8</v>
      </c>
      <c r="I2" s="313" t="s">
        <v>284</v>
      </c>
      <c r="J2" s="313" t="s">
        <v>285</v>
      </c>
      <c r="K2" s="313" t="s">
        <v>278</v>
      </c>
    </row>
    <row r="3" spans="1:11" ht="15.75">
      <c r="A3" s="285" t="s">
        <v>271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15.75">
      <c r="A4" s="286" t="s">
        <v>15</v>
      </c>
      <c r="B4" s="287">
        <v>4</v>
      </c>
      <c r="C4" s="287" t="s">
        <v>16</v>
      </c>
      <c r="D4" s="287">
        <f t="shared" ref="D4:D13" si="0">SUM(E4:G4)</f>
        <v>25</v>
      </c>
      <c r="E4" s="287">
        <v>15</v>
      </c>
      <c r="F4" s="287">
        <v>2</v>
      </c>
      <c r="G4" s="287">
        <v>8</v>
      </c>
      <c r="H4" s="287">
        <v>0</v>
      </c>
      <c r="I4" s="318">
        <v>1.875</v>
      </c>
      <c r="J4" s="318">
        <v>1.25</v>
      </c>
      <c r="K4" s="287">
        <v>8</v>
      </c>
    </row>
    <row r="5" spans="1:11" ht="15.75">
      <c r="A5" s="286" t="s">
        <v>30</v>
      </c>
      <c r="B5" s="287">
        <v>4</v>
      </c>
      <c r="C5" s="287" t="s">
        <v>16</v>
      </c>
      <c r="D5" s="287">
        <f t="shared" si="0"/>
        <v>25</v>
      </c>
      <c r="E5" s="287">
        <v>10</v>
      </c>
      <c r="F5" s="287">
        <v>5</v>
      </c>
      <c r="G5" s="287">
        <v>10</v>
      </c>
      <c r="H5" s="287">
        <v>0</v>
      </c>
      <c r="I5" s="318">
        <v>1.25</v>
      </c>
      <c r="J5" s="318">
        <v>1.875</v>
      </c>
      <c r="K5" s="287">
        <v>8</v>
      </c>
    </row>
    <row r="6" spans="1:11" ht="15.75">
      <c r="A6" s="286" t="s">
        <v>328</v>
      </c>
      <c r="B6" s="287">
        <v>6</v>
      </c>
      <c r="C6" s="287" t="s">
        <v>16</v>
      </c>
      <c r="D6" s="287">
        <v>40</v>
      </c>
      <c r="E6" s="287">
        <v>15</v>
      </c>
      <c r="F6" s="287">
        <v>10</v>
      </c>
      <c r="G6" s="287">
        <v>15</v>
      </c>
      <c r="H6" s="287">
        <v>0</v>
      </c>
      <c r="I6" s="318">
        <v>1.875</v>
      </c>
      <c r="J6" s="318">
        <v>3.125</v>
      </c>
      <c r="K6" s="287">
        <v>8</v>
      </c>
    </row>
    <row r="7" spans="1:11" ht="15.75">
      <c r="A7" s="286" t="s">
        <v>33</v>
      </c>
      <c r="B7" s="287">
        <v>4</v>
      </c>
      <c r="C7" s="287" t="s">
        <v>22</v>
      </c>
      <c r="D7" s="287">
        <f t="shared" si="0"/>
        <v>30</v>
      </c>
      <c r="E7" s="287">
        <v>10</v>
      </c>
      <c r="F7" s="287">
        <v>5</v>
      </c>
      <c r="G7" s="287">
        <v>15</v>
      </c>
      <c r="H7" s="287">
        <v>0</v>
      </c>
      <c r="I7" s="318">
        <v>1.25</v>
      </c>
      <c r="J7" s="318">
        <v>2.5</v>
      </c>
      <c r="K7" s="287">
        <v>8</v>
      </c>
    </row>
    <row r="8" spans="1:11" ht="15.75">
      <c r="A8" s="286" t="s">
        <v>279</v>
      </c>
      <c r="B8" s="287">
        <v>2</v>
      </c>
      <c r="C8" s="287" t="s">
        <v>22</v>
      </c>
      <c r="D8" s="287">
        <f t="shared" si="0"/>
        <v>18</v>
      </c>
      <c r="E8" s="287">
        <v>0</v>
      </c>
      <c r="F8" s="287">
        <v>0</v>
      </c>
      <c r="G8" s="287">
        <v>18</v>
      </c>
      <c r="H8" s="287">
        <v>0</v>
      </c>
      <c r="I8" s="318">
        <v>0</v>
      </c>
      <c r="J8" s="318">
        <v>2.25</v>
      </c>
      <c r="K8" s="287">
        <v>8</v>
      </c>
    </row>
    <row r="9" spans="1:11" ht="15.75">
      <c r="A9" s="286" t="s">
        <v>40</v>
      </c>
      <c r="B9" s="287">
        <v>3</v>
      </c>
      <c r="C9" s="287" t="s">
        <v>16</v>
      </c>
      <c r="D9" s="287">
        <f t="shared" si="0"/>
        <v>25</v>
      </c>
      <c r="E9" s="287">
        <v>10</v>
      </c>
      <c r="F9" s="287">
        <v>5</v>
      </c>
      <c r="G9" s="287">
        <v>10</v>
      </c>
      <c r="H9" s="287">
        <v>0</v>
      </c>
      <c r="I9" s="318">
        <v>1.25</v>
      </c>
      <c r="J9" s="318">
        <v>1.875</v>
      </c>
      <c r="K9" s="287">
        <v>8</v>
      </c>
    </row>
    <row r="10" spans="1:11" ht="15.75">
      <c r="A10" s="286" t="s">
        <v>280</v>
      </c>
      <c r="B10" s="287">
        <v>1</v>
      </c>
      <c r="C10" s="287" t="s">
        <v>22</v>
      </c>
      <c r="D10" s="287">
        <f t="shared" si="0"/>
        <v>5</v>
      </c>
      <c r="E10" s="287">
        <v>5</v>
      </c>
      <c r="F10" s="287">
        <v>0</v>
      </c>
      <c r="G10" s="287">
        <v>0</v>
      </c>
      <c r="H10" s="287">
        <v>0</v>
      </c>
      <c r="I10" s="318">
        <v>0.625</v>
      </c>
      <c r="J10" s="318">
        <v>0</v>
      </c>
      <c r="K10" s="287">
        <v>8</v>
      </c>
    </row>
    <row r="11" spans="1:11" ht="15.75">
      <c r="A11" s="286" t="s">
        <v>253</v>
      </c>
      <c r="B11" s="287">
        <v>1</v>
      </c>
      <c r="C11" s="287" t="s">
        <v>22</v>
      </c>
      <c r="D11" s="287">
        <f t="shared" si="0"/>
        <v>10</v>
      </c>
      <c r="E11" s="287">
        <v>10</v>
      </c>
      <c r="F11" s="287">
        <v>0</v>
      </c>
      <c r="G11" s="287">
        <v>0</v>
      </c>
      <c r="H11" s="287">
        <v>0</v>
      </c>
      <c r="I11" s="318">
        <v>1.25</v>
      </c>
      <c r="J11" s="318">
        <v>0</v>
      </c>
      <c r="K11" s="287">
        <v>8</v>
      </c>
    </row>
    <row r="12" spans="1:11" ht="15.75">
      <c r="A12" s="286" t="s">
        <v>254</v>
      </c>
      <c r="B12" s="287">
        <v>2</v>
      </c>
      <c r="C12" s="287" t="s">
        <v>22</v>
      </c>
      <c r="D12" s="287">
        <f t="shared" si="0"/>
        <v>20</v>
      </c>
      <c r="E12" s="287">
        <v>20</v>
      </c>
      <c r="F12" s="287">
        <v>0</v>
      </c>
      <c r="G12" s="287">
        <v>0</v>
      </c>
      <c r="H12" s="287">
        <v>0</v>
      </c>
      <c r="I12" s="318">
        <v>2.5</v>
      </c>
      <c r="J12" s="318">
        <v>0</v>
      </c>
      <c r="K12" s="287">
        <v>8</v>
      </c>
    </row>
    <row r="13" spans="1:11" ht="15.75">
      <c r="A13" s="286" t="s">
        <v>238</v>
      </c>
      <c r="B13" s="287">
        <v>2</v>
      </c>
      <c r="C13" s="287" t="s">
        <v>22</v>
      </c>
      <c r="D13" s="287">
        <f t="shared" si="0"/>
        <v>18</v>
      </c>
      <c r="E13" s="287">
        <v>0</v>
      </c>
      <c r="F13" s="287">
        <v>0</v>
      </c>
      <c r="G13" s="287">
        <v>18</v>
      </c>
      <c r="H13" s="287">
        <v>0</v>
      </c>
      <c r="I13" s="318">
        <v>0</v>
      </c>
      <c r="J13" s="318">
        <v>2.25</v>
      </c>
      <c r="K13" s="287">
        <v>8</v>
      </c>
    </row>
    <row r="14" spans="1:11" ht="15.75">
      <c r="A14" s="314" t="s">
        <v>230</v>
      </c>
      <c r="B14" s="315">
        <f>SUM(B4:B13)</f>
        <v>29</v>
      </c>
      <c r="C14" s="315"/>
      <c r="D14" s="315">
        <f>SUM(D4:D13)</f>
        <v>216</v>
      </c>
      <c r="E14" s="315">
        <f>SUM(E4:E13)</f>
        <v>95</v>
      </c>
      <c r="F14" s="315">
        <f>SUM(F4:F13)</f>
        <v>27</v>
      </c>
      <c r="G14" s="315">
        <f>SUM(G4:G13)</f>
        <v>94</v>
      </c>
      <c r="H14" s="315">
        <f>SUM(H4:H12)</f>
        <v>0</v>
      </c>
      <c r="I14" s="319">
        <f>SUM(I4:I13)</f>
        <v>11.875</v>
      </c>
      <c r="J14" s="319">
        <f>SUM(J4:J13)</f>
        <v>15.125</v>
      </c>
      <c r="K14" s="316">
        <v>8</v>
      </c>
    </row>
    <row r="15" spans="1:11" ht="15.75">
      <c r="A15" s="285" t="s">
        <v>272</v>
      </c>
      <c r="B15" s="287"/>
      <c r="C15" s="287"/>
      <c r="D15" s="287"/>
      <c r="E15" s="287"/>
      <c r="F15" s="287"/>
      <c r="G15" s="287"/>
      <c r="H15" s="287"/>
      <c r="I15" s="318"/>
      <c r="J15" s="318"/>
      <c r="K15" s="287"/>
    </row>
    <row r="16" spans="1:11" ht="15.75">
      <c r="A16" s="286" t="s">
        <v>329</v>
      </c>
      <c r="B16" s="287">
        <v>6</v>
      </c>
      <c r="C16" s="287" t="s">
        <v>22</v>
      </c>
      <c r="D16" s="287">
        <f>SUM(E16:G16)</f>
        <v>31</v>
      </c>
      <c r="E16" s="287">
        <v>15</v>
      </c>
      <c r="F16" s="287">
        <v>6</v>
      </c>
      <c r="G16" s="287">
        <v>10</v>
      </c>
      <c r="H16" s="287">
        <v>0</v>
      </c>
      <c r="I16" s="318">
        <v>1.875</v>
      </c>
      <c r="J16" s="318">
        <v>2</v>
      </c>
      <c r="K16" s="287">
        <v>8</v>
      </c>
    </row>
    <row r="17" spans="1:11" ht="15.75">
      <c r="A17" s="324" t="s">
        <v>326</v>
      </c>
      <c r="B17" s="287">
        <v>3</v>
      </c>
      <c r="C17" s="287" t="s">
        <v>16</v>
      </c>
      <c r="D17" s="287">
        <f>SUM(E17:G17)</f>
        <v>20</v>
      </c>
      <c r="E17" s="287">
        <v>0</v>
      </c>
      <c r="F17" s="287">
        <v>5</v>
      </c>
      <c r="G17" s="287">
        <v>15</v>
      </c>
      <c r="H17" s="287">
        <v>0</v>
      </c>
      <c r="I17" s="318">
        <v>1.25</v>
      </c>
      <c r="J17" s="318">
        <v>1.25</v>
      </c>
      <c r="K17" s="287">
        <v>8</v>
      </c>
    </row>
    <row r="18" spans="1:11" ht="15.75">
      <c r="A18" s="286" t="s">
        <v>35</v>
      </c>
      <c r="B18" s="287">
        <v>1</v>
      </c>
      <c r="C18" s="287" t="s">
        <v>22</v>
      </c>
      <c r="D18" s="287">
        <f>SUM(E18:H18)</f>
        <v>6</v>
      </c>
      <c r="E18" s="287">
        <v>6</v>
      </c>
      <c r="F18" s="287">
        <v>0</v>
      </c>
      <c r="G18" s="287">
        <v>0</v>
      </c>
      <c r="H18" s="287">
        <v>0</v>
      </c>
      <c r="I18" s="318">
        <v>0.75</v>
      </c>
      <c r="J18" s="318">
        <v>0</v>
      </c>
      <c r="K18" s="287">
        <v>8</v>
      </c>
    </row>
    <row r="19" spans="1:11" ht="15.75">
      <c r="A19" s="286" t="s">
        <v>31</v>
      </c>
      <c r="B19" s="287">
        <v>5</v>
      </c>
      <c r="C19" s="287" t="s">
        <v>16</v>
      </c>
      <c r="D19" s="287">
        <f t="shared" ref="D19" si="1">SUM(E19:G19)</f>
        <v>30</v>
      </c>
      <c r="E19" s="287">
        <v>15</v>
      </c>
      <c r="F19" s="287">
        <v>5</v>
      </c>
      <c r="G19" s="287">
        <v>10</v>
      </c>
      <c r="H19" s="287">
        <v>0</v>
      </c>
      <c r="I19" s="318">
        <v>1.875</v>
      </c>
      <c r="J19" s="318">
        <v>1.875</v>
      </c>
      <c r="K19" s="287">
        <v>8</v>
      </c>
    </row>
    <row r="20" spans="1:11" ht="15.75">
      <c r="A20" s="286" t="s">
        <v>42</v>
      </c>
      <c r="B20" s="287">
        <v>4</v>
      </c>
      <c r="C20" s="287" t="s">
        <v>16</v>
      </c>
      <c r="D20" s="287">
        <v>25</v>
      </c>
      <c r="E20" s="287">
        <v>10</v>
      </c>
      <c r="F20" s="287">
        <v>5</v>
      </c>
      <c r="G20" s="287">
        <v>10</v>
      </c>
      <c r="H20" s="287">
        <v>0</v>
      </c>
      <c r="I20" s="318">
        <v>1.25</v>
      </c>
      <c r="J20" s="318">
        <v>1.875</v>
      </c>
      <c r="K20" s="287">
        <v>8</v>
      </c>
    </row>
    <row r="21" spans="1:11" ht="15.75">
      <c r="A21" s="286" t="s">
        <v>36</v>
      </c>
      <c r="B21" s="287">
        <v>2</v>
      </c>
      <c r="C21" s="287" t="s">
        <v>22</v>
      </c>
      <c r="D21" s="287">
        <f>SUM(E21:G21)</f>
        <v>20</v>
      </c>
      <c r="E21" s="287">
        <v>10</v>
      </c>
      <c r="F21" s="287">
        <v>2</v>
      </c>
      <c r="G21" s="287">
        <v>8</v>
      </c>
      <c r="H21" s="287">
        <v>0</v>
      </c>
      <c r="I21" s="318">
        <v>1.25</v>
      </c>
      <c r="J21" s="318">
        <v>1.25</v>
      </c>
      <c r="K21" s="287">
        <v>8</v>
      </c>
    </row>
    <row r="22" spans="1:11" ht="15.75">
      <c r="A22" s="286" t="s">
        <v>270</v>
      </c>
      <c r="B22" s="287">
        <v>2</v>
      </c>
      <c r="C22" s="287" t="s">
        <v>22</v>
      </c>
      <c r="D22" s="287">
        <f>SUM(E22:H22)</f>
        <v>30</v>
      </c>
      <c r="E22" s="287">
        <v>30</v>
      </c>
      <c r="F22" s="287">
        <v>0</v>
      </c>
      <c r="G22" s="287">
        <v>0</v>
      </c>
      <c r="H22" s="287">
        <v>0</v>
      </c>
      <c r="I22" s="318">
        <v>3.75</v>
      </c>
      <c r="J22" s="318">
        <v>0</v>
      </c>
      <c r="K22" s="287">
        <v>8</v>
      </c>
    </row>
    <row r="23" spans="1:11" ht="15.75">
      <c r="A23" s="286" t="s">
        <v>260</v>
      </c>
      <c r="B23" s="287">
        <v>2</v>
      </c>
      <c r="C23" s="287" t="s">
        <v>22</v>
      </c>
      <c r="D23" s="287">
        <f>SUM(E23:G23)</f>
        <v>15</v>
      </c>
      <c r="E23" s="287">
        <v>0</v>
      </c>
      <c r="F23" s="287">
        <v>0</v>
      </c>
      <c r="G23" s="287">
        <v>15</v>
      </c>
      <c r="H23" s="287">
        <v>0</v>
      </c>
      <c r="I23" s="318">
        <v>0</v>
      </c>
      <c r="J23" s="318">
        <v>1.875</v>
      </c>
      <c r="K23" s="287">
        <v>8</v>
      </c>
    </row>
    <row r="24" spans="1:11" ht="15.75">
      <c r="A24" s="286" t="s">
        <v>239</v>
      </c>
      <c r="B24" s="287">
        <v>2</v>
      </c>
      <c r="C24" s="287" t="s">
        <v>22</v>
      </c>
      <c r="D24" s="287">
        <f>SUM(E24:G24)</f>
        <v>20</v>
      </c>
      <c r="E24" s="287">
        <v>10</v>
      </c>
      <c r="F24" s="287">
        <v>10</v>
      </c>
      <c r="G24" s="287">
        <v>0</v>
      </c>
      <c r="H24" s="287">
        <v>0</v>
      </c>
      <c r="I24" s="318">
        <v>1.25</v>
      </c>
      <c r="J24" s="318">
        <v>1.25</v>
      </c>
      <c r="K24" s="287">
        <v>8</v>
      </c>
    </row>
    <row r="25" spans="1:11" ht="15.75">
      <c r="A25" s="314" t="s">
        <v>230</v>
      </c>
      <c r="B25" s="315">
        <f>SUM(B16:B24)</f>
        <v>27</v>
      </c>
      <c r="C25" s="315"/>
      <c r="D25" s="315">
        <f t="shared" ref="D25:J25" si="2">SUM(D16:D24)</f>
        <v>197</v>
      </c>
      <c r="E25" s="315">
        <f t="shared" si="2"/>
        <v>96</v>
      </c>
      <c r="F25" s="315">
        <f t="shared" si="2"/>
        <v>33</v>
      </c>
      <c r="G25" s="315">
        <f t="shared" si="2"/>
        <v>68</v>
      </c>
      <c r="H25" s="315">
        <f t="shared" si="2"/>
        <v>0</v>
      </c>
      <c r="I25" s="319">
        <f t="shared" si="2"/>
        <v>13.25</v>
      </c>
      <c r="J25" s="319">
        <f t="shared" si="2"/>
        <v>11.375</v>
      </c>
      <c r="K25" s="316">
        <v>8</v>
      </c>
    </row>
    <row r="26" spans="1:11" ht="15.75">
      <c r="A26" s="285" t="s">
        <v>273</v>
      </c>
      <c r="B26" s="287"/>
      <c r="C26" s="287"/>
      <c r="D26" s="287"/>
      <c r="E26" s="287"/>
      <c r="F26" s="287"/>
      <c r="G26" s="287"/>
      <c r="H26" s="287"/>
      <c r="I26" s="318"/>
      <c r="J26" s="318"/>
      <c r="K26" s="287"/>
    </row>
    <row r="27" spans="1:11" ht="15.75">
      <c r="A27" s="286" t="s">
        <v>44</v>
      </c>
      <c r="B27" s="287">
        <v>4</v>
      </c>
      <c r="C27" s="287" t="s">
        <v>16</v>
      </c>
      <c r="D27" s="287">
        <f>SUM( E27:G27)</f>
        <v>35</v>
      </c>
      <c r="E27" s="287">
        <v>15</v>
      </c>
      <c r="F27" s="287">
        <v>6</v>
      </c>
      <c r="G27" s="287">
        <v>14</v>
      </c>
      <c r="H27" s="287">
        <v>0</v>
      </c>
      <c r="I27" s="318">
        <v>1.875</v>
      </c>
      <c r="J27" s="318">
        <v>2.5</v>
      </c>
      <c r="K27" s="287">
        <v>8</v>
      </c>
    </row>
    <row r="28" spans="1:11" ht="15.75">
      <c r="A28" s="286" t="s">
        <v>24</v>
      </c>
      <c r="B28" s="287">
        <v>2</v>
      </c>
      <c r="C28" s="287" t="s">
        <v>22</v>
      </c>
      <c r="D28" s="287">
        <f>SUM( E28:G28)</f>
        <v>20</v>
      </c>
      <c r="E28" s="287">
        <v>10</v>
      </c>
      <c r="F28" s="287">
        <v>5</v>
      </c>
      <c r="G28" s="287">
        <v>5</v>
      </c>
      <c r="H28" s="287">
        <v>0</v>
      </c>
      <c r="I28" s="318">
        <v>1.25</v>
      </c>
      <c r="J28" s="318">
        <v>1.25</v>
      </c>
      <c r="K28" s="287">
        <v>8</v>
      </c>
    </row>
    <row r="29" spans="1:11" ht="15.75">
      <c r="A29" s="288" t="s">
        <v>50</v>
      </c>
      <c r="B29" s="287">
        <v>5</v>
      </c>
      <c r="C29" s="287" t="s">
        <v>16</v>
      </c>
      <c r="D29" s="287">
        <f>SUM( E29:G29)</f>
        <v>30</v>
      </c>
      <c r="E29" s="287">
        <v>10</v>
      </c>
      <c r="F29" s="287">
        <v>10</v>
      </c>
      <c r="G29" s="287">
        <v>10</v>
      </c>
      <c r="H29" s="287">
        <v>0</v>
      </c>
      <c r="I29" s="318">
        <v>1.25</v>
      </c>
      <c r="J29" s="318">
        <v>2.5</v>
      </c>
      <c r="K29" s="287">
        <v>8</v>
      </c>
    </row>
    <row r="30" spans="1:11" ht="15.75">
      <c r="A30" s="286" t="s">
        <v>265</v>
      </c>
      <c r="B30" s="287">
        <v>5</v>
      </c>
      <c r="C30" s="287" t="s">
        <v>16</v>
      </c>
      <c r="D30" s="287">
        <f>SUM( E30:G30)</f>
        <v>35</v>
      </c>
      <c r="E30" s="287">
        <v>15</v>
      </c>
      <c r="F30" s="287">
        <v>6</v>
      </c>
      <c r="G30" s="287">
        <v>14</v>
      </c>
      <c r="H30" s="287">
        <v>0</v>
      </c>
      <c r="I30" s="318">
        <v>1.875</v>
      </c>
      <c r="J30" s="318">
        <v>2.5</v>
      </c>
      <c r="K30" s="287">
        <v>8</v>
      </c>
    </row>
    <row r="31" spans="1:11" ht="15.75">
      <c r="A31" s="286" t="s">
        <v>38</v>
      </c>
      <c r="B31" s="287">
        <v>5</v>
      </c>
      <c r="C31" s="287" t="s">
        <v>16</v>
      </c>
      <c r="D31" s="287">
        <f>SUM( E31:H31)</f>
        <v>35</v>
      </c>
      <c r="E31" s="287">
        <v>10</v>
      </c>
      <c r="F31" s="287">
        <v>8</v>
      </c>
      <c r="G31" s="287">
        <v>15</v>
      </c>
      <c r="H31" s="287">
        <v>2</v>
      </c>
      <c r="I31" s="318">
        <v>1.25</v>
      </c>
      <c r="J31" s="318">
        <v>3.125</v>
      </c>
      <c r="K31" s="287">
        <v>8</v>
      </c>
    </row>
    <row r="32" spans="1:11" ht="15.75">
      <c r="A32" s="286" t="s">
        <v>148</v>
      </c>
      <c r="B32" s="287">
        <v>2</v>
      </c>
      <c r="C32" s="287" t="s">
        <v>22</v>
      </c>
      <c r="D32" s="287">
        <f>SUM( E32:G32)</f>
        <v>15</v>
      </c>
      <c r="E32" s="287">
        <v>0</v>
      </c>
      <c r="F32" s="287">
        <v>0</v>
      </c>
      <c r="G32" s="287">
        <v>15</v>
      </c>
      <c r="H32" s="287">
        <v>0</v>
      </c>
      <c r="I32" s="318">
        <v>0</v>
      </c>
      <c r="J32" s="318">
        <v>1.875</v>
      </c>
      <c r="K32" s="287">
        <v>8</v>
      </c>
    </row>
    <row r="33" spans="1:11" ht="15.75">
      <c r="A33" s="314" t="s">
        <v>230</v>
      </c>
      <c r="B33" s="315">
        <f>SUM(B27:B32)</f>
        <v>23</v>
      </c>
      <c r="C33" s="315"/>
      <c r="D33" s="315">
        <f>SUM( D27:D32)</f>
        <v>170</v>
      </c>
      <c r="E33" s="315">
        <f t="shared" ref="E33:J33" si="3">SUM(E27:E32)</f>
        <v>60</v>
      </c>
      <c r="F33" s="315">
        <f t="shared" si="3"/>
        <v>35</v>
      </c>
      <c r="G33" s="315">
        <f t="shared" si="3"/>
        <v>73</v>
      </c>
      <c r="H33" s="315">
        <f t="shared" si="3"/>
        <v>2</v>
      </c>
      <c r="I33" s="319">
        <f t="shared" si="3"/>
        <v>7.5</v>
      </c>
      <c r="J33" s="319">
        <f t="shared" si="3"/>
        <v>13.75</v>
      </c>
      <c r="K33" s="316">
        <v>8</v>
      </c>
    </row>
    <row r="34" spans="1:11" ht="15.75">
      <c r="A34" s="285" t="s">
        <v>274</v>
      </c>
      <c r="B34" s="287"/>
      <c r="C34" s="287"/>
      <c r="D34" s="287"/>
      <c r="E34" s="287"/>
      <c r="F34" s="287"/>
      <c r="G34" s="287"/>
      <c r="H34" s="287"/>
      <c r="I34" s="318"/>
      <c r="J34" s="318"/>
      <c r="K34" s="287"/>
    </row>
    <row r="35" spans="1:11" ht="15.75">
      <c r="A35" s="286" t="s">
        <v>39</v>
      </c>
      <c r="B35" s="287">
        <v>2</v>
      </c>
      <c r="C35" s="287" t="s">
        <v>22</v>
      </c>
      <c r="D35" s="287">
        <f t="shared" ref="D35:D42" si="4">SUM(E35:H35)</f>
        <v>20</v>
      </c>
      <c r="E35" s="287">
        <v>10</v>
      </c>
      <c r="F35" s="287">
        <v>2</v>
      </c>
      <c r="G35" s="287">
        <v>6</v>
      </c>
      <c r="H35" s="287">
        <v>2</v>
      </c>
      <c r="I35" s="318">
        <v>1.25</v>
      </c>
      <c r="J35" s="318">
        <v>1.25</v>
      </c>
      <c r="K35" s="287">
        <v>8</v>
      </c>
    </row>
    <row r="36" spans="1:11" ht="15.75">
      <c r="A36" s="286" t="s">
        <v>235</v>
      </c>
      <c r="B36" s="287">
        <v>5</v>
      </c>
      <c r="C36" s="287" t="s">
        <v>16</v>
      </c>
      <c r="D36" s="287">
        <f t="shared" si="4"/>
        <v>40</v>
      </c>
      <c r="E36" s="287">
        <v>15</v>
      </c>
      <c r="F36" s="287">
        <v>8</v>
      </c>
      <c r="G36" s="287">
        <v>15</v>
      </c>
      <c r="H36" s="287">
        <v>2</v>
      </c>
      <c r="I36" s="318">
        <v>1.875</v>
      </c>
      <c r="J36" s="318">
        <v>3.125</v>
      </c>
      <c r="K36" s="287">
        <v>8</v>
      </c>
    </row>
    <row r="37" spans="1:11" ht="15.75">
      <c r="A37" s="286" t="s">
        <v>47</v>
      </c>
      <c r="B37" s="287">
        <v>5</v>
      </c>
      <c r="C37" s="287" t="s">
        <v>16</v>
      </c>
      <c r="D37" s="287">
        <f t="shared" si="4"/>
        <v>40</v>
      </c>
      <c r="E37" s="287">
        <v>15</v>
      </c>
      <c r="F37" s="287">
        <v>10</v>
      </c>
      <c r="G37" s="287">
        <v>15</v>
      </c>
      <c r="H37" s="287">
        <v>0</v>
      </c>
      <c r="I37" s="318">
        <v>1.875</v>
      </c>
      <c r="J37" s="318">
        <v>3.125</v>
      </c>
      <c r="K37" s="287">
        <v>8</v>
      </c>
    </row>
    <row r="38" spans="1:11" ht="15.75">
      <c r="A38" s="286" t="s">
        <v>62</v>
      </c>
      <c r="B38" s="287">
        <v>4</v>
      </c>
      <c r="C38" s="287" t="s">
        <v>16</v>
      </c>
      <c r="D38" s="287">
        <f t="shared" si="4"/>
        <v>30</v>
      </c>
      <c r="E38" s="287">
        <v>10</v>
      </c>
      <c r="F38" s="287">
        <v>10</v>
      </c>
      <c r="G38" s="287">
        <v>10</v>
      </c>
      <c r="H38" s="287">
        <v>0</v>
      </c>
      <c r="I38" s="318">
        <v>1.25</v>
      </c>
      <c r="J38" s="318">
        <v>2.5</v>
      </c>
      <c r="K38" s="287">
        <v>8</v>
      </c>
    </row>
    <row r="39" spans="1:11" ht="15.75">
      <c r="A39" s="286" t="s">
        <v>20</v>
      </c>
      <c r="B39" s="287">
        <v>2</v>
      </c>
      <c r="C39" s="287" t="s">
        <v>22</v>
      </c>
      <c r="D39" s="287">
        <f t="shared" si="4"/>
        <v>20</v>
      </c>
      <c r="E39" s="287">
        <v>0</v>
      </c>
      <c r="F39" s="287">
        <v>0</v>
      </c>
      <c r="G39" s="287">
        <v>20</v>
      </c>
      <c r="H39" s="287">
        <v>0</v>
      </c>
      <c r="I39" s="318">
        <v>0</v>
      </c>
      <c r="J39" s="318">
        <v>2.5</v>
      </c>
      <c r="K39" s="287">
        <v>8</v>
      </c>
    </row>
    <row r="40" spans="1:11" ht="15.75">
      <c r="A40" s="286" t="s">
        <v>149</v>
      </c>
      <c r="B40" s="287">
        <v>2</v>
      </c>
      <c r="C40" s="287" t="s">
        <v>16</v>
      </c>
      <c r="D40" s="287">
        <f t="shared" si="4"/>
        <v>15</v>
      </c>
      <c r="E40" s="287">
        <v>0</v>
      </c>
      <c r="F40" s="287">
        <v>0</v>
      </c>
      <c r="G40" s="287">
        <v>15</v>
      </c>
      <c r="H40" s="287">
        <v>0</v>
      </c>
      <c r="I40" s="318">
        <v>0</v>
      </c>
      <c r="J40" s="318">
        <v>1.875</v>
      </c>
      <c r="K40" s="287">
        <v>8</v>
      </c>
    </row>
    <row r="41" spans="1:11" ht="15.75">
      <c r="A41" s="286" t="s">
        <v>240</v>
      </c>
      <c r="B41" s="287">
        <v>4</v>
      </c>
      <c r="C41" s="287" t="s">
        <v>22</v>
      </c>
      <c r="D41" s="287">
        <f t="shared" si="4"/>
        <v>20</v>
      </c>
      <c r="E41" s="287">
        <v>10</v>
      </c>
      <c r="F41" s="287">
        <v>2</v>
      </c>
      <c r="G41" s="287">
        <v>8</v>
      </c>
      <c r="H41" s="287">
        <v>0</v>
      </c>
      <c r="I41" s="318">
        <v>1.25</v>
      </c>
      <c r="J41" s="318">
        <v>1.25</v>
      </c>
      <c r="K41" s="287">
        <v>8</v>
      </c>
    </row>
    <row r="42" spans="1:11" ht="15.75">
      <c r="A42" s="314" t="s">
        <v>230</v>
      </c>
      <c r="B42" s="315">
        <f>SUM(B35:B41)</f>
        <v>24</v>
      </c>
      <c r="C42" s="315"/>
      <c r="D42" s="315">
        <f t="shared" si="4"/>
        <v>185</v>
      </c>
      <c r="E42" s="315">
        <f t="shared" ref="E42:J42" si="5">SUM(E35:E41)</f>
        <v>60</v>
      </c>
      <c r="F42" s="315">
        <f t="shared" si="5"/>
        <v>32</v>
      </c>
      <c r="G42" s="315">
        <f t="shared" si="5"/>
        <v>89</v>
      </c>
      <c r="H42" s="315">
        <f t="shared" si="5"/>
        <v>4</v>
      </c>
      <c r="I42" s="319">
        <f t="shared" si="5"/>
        <v>7.5</v>
      </c>
      <c r="J42" s="319">
        <f t="shared" si="5"/>
        <v>15.625</v>
      </c>
      <c r="K42" s="316">
        <v>8</v>
      </c>
    </row>
    <row r="43" spans="1:11" ht="15.75">
      <c r="A43" s="285" t="s">
        <v>275</v>
      </c>
      <c r="B43" s="287"/>
      <c r="C43" s="287"/>
      <c r="D43" s="287"/>
      <c r="E43" s="287"/>
      <c r="F43" s="287"/>
      <c r="G43" s="287"/>
      <c r="H43" s="287"/>
      <c r="I43" s="318"/>
      <c r="J43" s="318"/>
      <c r="K43" s="287"/>
    </row>
    <row r="44" spans="1:11" ht="15.75">
      <c r="A44" s="286" t="s">
        <v>255</v>
      </c>
      <c r="B44" s="287">
        <v>4</v>
      </c>
      <c r="C44" s="287" t="s">
        <v>22</v>
      </c>
      <c r="D44" s="287">
        <f t="shared" ref="D44:D52" si="6">SUM(E44:H44)</f>
        <v>25</v>
      </c>
      <c r="E44" s="287">
        <v>10</v>
      </c>
      <c r="F44" s="287">
        <v>5</v>
      </c>
      <c r="G44" s="287">
        <v>8</v>
      </c>
      <c r="H44" s="287">
        <v>2</v>
      </c>
      <c r="I44" s="318">
        <v>1.25</v>
      </c>
      <c r="J44" s="318">
        <v>1.875</v>
      </c>
      <c r="K44" s="287">
        <v>8</v>
      </c>
    </row>
    <row r="45" spans="1:11" ht="15.75">
      <c r="A45" s="286" t="s">
        <v>32</v>
      </c>
      <c r="B45" s="287">
        <v>4</v>
      </c>
      <c r="C45" s="287" t="s">
        <v>22</v>
      </c>
      <c r="D45" s="287">
        <f t="shared" si="6"/>
        <v>20</v>
      </c>
      <c r="E45" s="287">
        <v>10</v>
      </c>
      <c r="F45" s="287">
        <v>5</v>
      </c>
      <c r="G45" s="287">
        <v>5</v>
      </c>
      <c r="H45" s="287">
        <v>0</v>
      </c>
      <c r="I45" s="318">
        <v>1.25</v>
      </c>
      <c r="J45" s="318">
        <v>1.25</v>
      </c>
      <c r="K45" s="287">
        <v>8</v>
      </c>
    </row>
    <row r="46" spans="1:11" ht="15.75">
      <c r="A46" s="286" t="s">
        <v>281</v>
      </c>
      <c r="B46" s="287">
        <v>2</v>
      </c>
      <c r="C46" s="287" t="s">
        <v>16</v>
      </c>
      <c r="D46" s="287">
        <f t="shared" si="6"/>
        <v>20</v>
      </c>
      <c r="E46" s="287">
        <v>10</v>
      </c>
      <c r="F46" s="287">
        <v>5</v>
      </c>
      <c r="G46" s="287">
        <v>5</v>
      </c>
      <c r="H46" s="287">
        <v>0</v>
      </c>
      <c r="I46" s="318">
        <v>1.25</v>
      </c>
      <c r="J46" s="318">
        <v>1.25</v>
      </c>
      <c r="K46" s="287">
        <v>8</v>
      </c>
    </row>
    <row r="47" spans="1:11" ht="15.75">
      <c r="A47" s="286" t="s">
        <v>266</v>
      </c>
      <c r="B47" s="287">
        <v>4</v>
      </c>
      <c r="C47" s="287" t="s">
        <v>22</v>
      </c>
      <c r="D47" s="287">
        <f t="shared" si="6"/>
        <v>30</v>
      </c>
      <c r="E47" s="287">
        <v>10</v>
      </c>
      <c r="F47" s="287">
        <v>10</v>
      </c>
      <c r="G47" s="287">
        <v>10</v>
      </c>
      <c r="H47" s="287">
        <v>0</v>
      </c>
      <c r="I47" s="318">
        <v>1.25</v>
      </c>
      <c r="J47" s="318">
        <v>2.5</v>
      </c>
      <c r="K47" s="287">
        <v>8</v>
      </c>
    </row>
    <row r="48" spans="1:11" ht="15.75">
      <c r="A48" s="286" t="s">
        <v>236</v>
      </c>
      <c r="B48" s="287">
        <v>3</v>
      </c>
      <c r="C48" s="287" t="s">
        <v>22</v>
      </c>
      <c r="D48" s="287">
        <f t="shared" si="6"/>
        <v>25</v>
      </c>
      <c r="E48" s="287">
        <v>10</v>
      </c>
      <c r="F48" s="287">
        <v>5</v>
      </c>
      <c r="G48" s="287">
        <v>10</v>
      </c>
      <c r="H48" s="287">
        <v>0</v>
      </c>
      <c r="I48" s="318">
        <v>1.25</v>
      </c>
      <c r="J48" s="318">
        <v>1.875</v>
      </c>
      <c r="K48" s="287">
        <v>8</v>
      </c>
    </row>
    <row r="49" spans="1:11" ht="15.75">
      <c r="A49" s="286" t="s">
        <v>257</v>
      </c>
      <c r="B49" s="287">
        <v>2</v>
      </c>
      <c r="C49" s="287" t="s">
        <v>22</v>
      </c>
      <c r="D49" s="287">
        <f t="shared" si="6"/>
        <v>20</v>
      </c>
      <c r="E49" s="287">
        <v>10</v>
      </c>
      <c r="F49" s="287">
        <v>5</v>
      </c>
      <c r="G49" s="287">
        <v>5</v>
      </c>
      <c r="H49" s="287">
        <v>0</v>
      </c>
      <c r="I49" s="318">
        <v>1.25</v>
      </c>
      <c r="J49" s="318">
        <v>1.25</v>
      </c>
      <c r="K49" s="287">
        <v>8</v>
      </c>
    </row>
    <row r="50" spans="1:11" ht="15.75">
      <c r="A50" s="286" t="s">
        <v>231</v>
      </c>
      <c r="B50" s="287">
        <v>3</v>
      </c>
      <c r="C50" s="287" t="s">
        <v>22</v>
      </c>
      <c r="D50" s="287">
        <f t="shared" si="6"/>
        <v>25</v>
      </c>
      <c r="E50" s="287">
        <v>10</v>
      </c>
      <c r="F50" s="287">
        <v>5</v>
      </c>
      <c r="G50" s="287">
        <v>10</v>
      </c>
      <c r="H50" s="287">
        <v>0</v>
      </c>
      <c r="I50" s="318">
        <v>1.25</v>
      </c>
      <c r="J50" s="318">
        <v>1.875</v>
      </c>
      <c r="K50" s="287">
        <v>8</v>
      </c>
    </row>
    <row r="51" spans="1:11" ht="15.75">
      <c r="A51" s="286" t="s">
        <v>241</v>
      </c>
      <c r="B51" s="287">
        <v>4</v>
      </c>
      <c r="C51" s="287" t="s">
        <v>22</v>
      </c>
      <c r="D51" s="287">
        <f t="shared" si="6"/>
        <v>20</v>
      </c>
      <c r="E51" s="287">
        <v>10</v>
      </c>
      <c r="F51" s="287">
        <v>5</v>
      </c>
      <c r="G51" s="287">
        <v>5</v>
      </c>
      <c r="H51" s="287">
        <v>0</v>
      </c>
      <c r="I51" s="318">
        <v>1.25</v>
      </c>
      <c r="J51" s="318">
        <v>1.25</v>
      </c>
      <c r="K51" s="287">
        <v>8</v>
      </c>
    </row>
    <row r="52" spans="1:11" ht="15.75">
      <c r="A52" s="314" t="s">
        <v>230</v>
      </c>
      <c r="B52" s="315">
        <f>SUM(B44:B51)</f>
        <v>26</v>
      </c>
      <c r="C52" s="315"/>
      <c r="D52" s="315">
        <f t="shared" si="6"/>
        <v>185</v>
      </c>
      <c r="E52" s="315">
        <f t="shared" ref="E52:J52" si="7">SUM(E44:E51)</f>
        <v>80</v>
      </c>
      <c r="F52" s="315">
        <f t="shared" si="7"/>
        <v>45</v>
      </c>
      <c r="G52" s="315">
        <f t="shared" si="7"/>
        <v>58</v>
      </c>
      <c r="H52" s="315">
        <f t="shared" si="7"/>
        <v>2</v>
      </c>
      <c r="I52" s="319">
        <f t="shared" si="7"/>
        <v>10</v>
      </c>
      <c r="J52" s="319">
        <f t="shared" si="7"/>
        <v>13.125</v>
      </c>
      <c r="K52" s="316">
        <v>8</v>
      </c>
    </row>
    <row r="53" spans="1:11" ht="15.75">
      <c r="A53" s="285" t="s">
        <v>276</v>
      </c>
      <c r="B53" s="287"/>
      <c r="C53" s="287"/>
      <c r="D53" s="287"/>
      <c r="E53" s="287"/>
      <c r="F53" s="287"/>
      <c r="G53" s="287"/>
      <c r="H53" s="287"/>
      <c r="I53" s="318"/>
      <c r="J53" s="318"/>
      <c r="K53" s="287"/>
    </row>
    <row r="54" spans="1:11" ht="15.75">
      <c r="A54" s="286" t="s">
        <v>256</v>
      </c>
      <c r="B54" s="287">
        <v>4</v>
      </c>
      <c r="C54" s="287" t="s">
        <v>16</v>
      </c>
      <c r="D54" s="287">
        <f t="shared" ref="D54:D62" si="8">SUM(E54:G54)</f>
        <v>25</v>
      </c>
      <c r="E54" s="287">
        <v>10</v>
      </c>
      <c r="F54" s="287">
        <v>5</v>
      </c>
      <c r="G54" s="287">
        <v>10</v>
      </c>
      <c r="H54" s="287">
        <v>0</v>
      </c>
      <c r="I54" s="318">
        <v>1.25</v>
      </c>
      <c r="J54" s="318">
        <v>1.875</v>
      </c>
      <c r="K54" s="287">
        <v>8</v>
      </c>
    </row>
    <row r="55" spans="1:11" ht="15.75">
      <c r="A55" s="286" t="s">
        <v>52</v>
      </c>
      <c r="B55" s="287">
        <v>2</v>
      </c>
      <c r="C55" s="287" t="s">
        <v>22</v>
      </c>
      <c r="D55" s="287">
        <f t="shared" si="8"/>
        <v>20</v>
      </c>
      <c r="E55" s="287">
        <v>10</v>
      </c>
      <c r="F55" s="287">
        <v>10</v>
      </c>
      <c r="G55" s="287">
        <v>0</v>
      </c>
      <c r="H55" s="287">
        <v>0</v>
      </c>
      <c r="I55" s="318">
        <v>1.25</v>
      </c>
      <c r="J55" s="318">
        <v>1.25</v>
      </c>
      <c r="K55" s="287">
        <v>8</v>
      </c>
    </row>
    <row r="56" spans="1:11" ht="15.75">
      <c r="A56" s="286" t="s">
        <v>243</v>
      </c>
      <c r="B56" s="287">
        <v>5</v>
      </c>
      <c r="C56" s="287" t="s">
        <v>16</v>
      </c>
      <c r="D56" s="287">
        <f t="shared" si="8"/>
        <v>20</v>
      </c>
      <c r="E56" s="287">
        <v>10</v>
      </c>
      <c r="F56" s="287">
        <v>2</v>
      </c>
      <c r="G56" s="287">
        <v>8</v>
      </c>
      <c r="H56" s="287">
        <v>0</v>
      </c>
      <c r="I56" s="318">
        <v>1.25</v>
      </c>
      <c r="J56" s="318">
        <v>1.25</v>
      </c>
      <c r="K56" s="287">
        <v>8</v>
      </c>
    </row>
    <row r="57" spans="1:11" ht="15.75">
      <c r="A57" s="286" t="s">
        <v>242</v>
      </c>
      <c r="B57" s="287">
        <v>3</v>
      </c>
      <c r="C57" s="287" t="s">
        <v>22</v>
      </c>
      <c r="D57" s="287">
        <f t="shared" si="8"/>
        <v>35</v>
      </c>
      <c r="E57" s="287">
        <v>15</v>
      </c>
      <c r="F57" s="287">
        <v>10</v>
      </c>
      <c r="G57" s="287">
        <v>10</v>
      </c>
      <c r="H57" s="287">
        <v>0</v>
      </c>
      <c r="I57" s="318">
        <v>1.875</v>
      </c>
      <c r="J57" s="318">
        <v>2.5</v>
      </c>
      <c r="K57" s="287">
        <v>8</v>
      </c>
    </row>
    <row r="58" spans="1:11" ht="15.75">
      <c r="A58" s="286" t="s">
        <v>244</v>
      </c>
      <c r="B58" s="287">
        <v>3</v>
      </c>
      <c r="C58" s="287" t="s">
        <v>22</v>
      </c>
      <c r="D58" s="287">
        <f t="shared" si="8"/>
        <v>20</v>
      </c>
      <c r="E58" s="287">
        <v>10</v>
      </c>
      <c r="F58" s="287">
        <v>5</v>
      </c>
      <c r="G58" s="287">
        <v>5</v>
      </c>
      <c r="H58" s="287">
        <v>0</v>
      </c>
      <c r="I58" s="318">
        <v>1.25</v>
      </c>
      <c r="J58" s="318">
        <v>1.25</v>
      </c>
      <c r="K58" s="287">
        <v>8</v>
      </c>
    </row>
    <row r="59" spans="1:11" ht="15.75">
      <c r="A59" s="286" t="s">
        <v>245</v>
      </c>
      <c r="B59" s="287">
        <v>2</v>
      </c>
      <c r="C59" s="287" t="s">
        <v>22</v>
      </c>
      <c r="D59" s="287">
        <f t="shared" si="8"/>
        <v>20</v>
      </c>
      <c r="E59" s="287">
        <v>10</v>
      </c>
      <c r="F59" s="287">
        <v>5</v>
      </c>
      <c r="G59" s="287">
        <v>5</v>
      </c>
      <c r="H59" s="287">
        <v>0</v>
      </c>
      <c r="I59" s="318">
        <v>1.25</v>
      </c>
      <c r="J59" s="318">
        <v>1.25</v>
      </c>
      <c r="K59" s="287">
        <v>8</v>
      </c>
    </row>
    <row r="60" spans="1:11" ht="15.75">
      <c r="A60" s="286" t="s">
        <v>246</v>
      </c>
      <c r="B60" s="287">
        <v>4</v>
      </c>
      <c r="C60" s="287" t="s">
        <v>22</v>
      </c>
      <c r="D60" s="287">
        <f t="shared" si="8"/>
        <v>15</v>
      </c>
      <c r="E60" s="287">
        <v>10</v>
      </c>
      <c r="F60" s="287">
        <v>1</v>
      </c>
      <c r="G60" s="287">
        <v>4</v>
      </c>
      <c r="H60" s="287">
        <v>0</v>
      </c>
      <c r="I60" s="318">
        <v>1.25</v>
      </c>
      <c r="J60" s="318">
        <v>0.625</v>
      </c>
      <c r="K60" s="287">
        <v>8</v>
      </c>
    </row>
    <row r="61" spans="1:11" ht="15.75">
      <c r="A61" s="286" t="s">
        <v>247</v>
      </c>
      <c r="B61" s="287">
        <v>4</v>
      </c>
      <c r="C61" s="287" t="s">
        <v>22</v>
      </c>
      <c r="D61" s="287">
        <f t="shared" si="8"/>
        <v>30</v>
      </c>
      <c r="E61" s="287">
        <v>10</v>
      </c>
      <c r="F61" s="287">
        <v>10</v>
      </c>
      <c r="G61" s="287">
        <v>10</v>
      </c>
      <c r="H61" s="287">
        <v>0</v>
      </c>
      <c r="I61" s="318">
        <v>1.25</v>
      </c>
      <c r="J61" s="318">
        <v>2.5</v>
      </c>
      <c r="K61" s="287">
        <v>8</v>
      </c>
    </row>
    <row r="62" spans="1:11" ht="15.75">
      <c r="A62" s="286" t="s">
        <v>237</v>
      </c>
      <c r="B62" s="287">
        <v>5</v>
      </c>
      <c r="C62" s="287" t="s">
        <v>16</v>
      </c>
      <c r="D62" s="287">
        <f t="shared" si="8"/>
        <v>0</v>
      </c>
      <c r="E62" s="287">
        <v>0</v>
      </c>
      <c r="F62" s="287">
        <v>0</v>
      </c>
      <c r="G62" s="287">
        <v>0</v>
      </c>
      <c r="H62" s="287">
        <v>0</v>
      </c>
      <c r="I62" s="318">
        <v>0</v>
      </c>
      <c r="J62" s="318">
        <v>0</v>
      </c>
      <c r="K62" s="287">
        <v>8</v>
      </c>
    </row>
    <row r="63" spans="1:11" ht="15.75">
      <c r="A63" s="314" t="s">
        <v>230</v>
      </c>
      <c r="B63" s="315">
        <f>SUM(B54:B62)</f>
        <v>32</v>
      </c>
      <c r="C63" s="315"/>
      <c r="D63" s="315">
        <f>SUM(D54:D62)</f>
        <v>185</v>
      </c>
      <c r="E63" s="315">
        <f>SUM(E54:E62)</f>
        <v>85</v>
      </c>
      <c r="F63" s="315">
        <f>SUM(F54:F62)</f>
        <v>48</v>
      </c>
      <c r="G63" s="315">
        <f>SUM(G54:G62)</f>
        <v>52</v>
      </c>
      <c r="H63" s="315">
        <f>SUM(H54:H59)</f>
        <v>0</v>
      </c>
      <c r="I63" s="319">
        <f>SUM(I54:I62)</f>
        <v>10.625</v>
      </c>
      <c r="J63" s="319">
        <f>SUM(J54:J62)</f>
        <v>12.5</v>
      </c>
      <c r="K63" s="316">
        <v>8</v>
      </c>
    </row>
    <row r="64" spans="1:11" ht="15.75">
      <c r="A64" s="285" t="s">
        <v>277</v>
      </c>
      <c r="B64" s="287"/>
      <c r="C64" s="287"/>
      <c r="D64" s="287"/>
      <c r="E64" s="287"/>
      <c r="F64" s="287"/>
      <c r="G64" s="287"/>
      <c r="H64" s="287"/>
      <c r="I64" s="318"/>
      <c r="J64" s="318"/>
      <c r="K64" s="287"/>
    </row>
    <row r="65" spans="1:11" ht="15.75">
      <c r="A65" s="322" t="s">
        <v>233</v>
      </c>
      <c r="B65" s="287">
        <v>3</v>
      </c>
      <c r="C65" s="287" t="s">
        <v>16</v>
      </c>
      <c r="D65" s="287">
        <f>SUM(E65:G65)</f>
        <v>20</v>
      </c>
      <c r="E65" s="287">
        <v>10</v>
      </c>
      <c r="F65" s="287">
        <v>2</v>
      </c>
      <c r="G65" s="287">
        <v>8</v>
      </c>
      <c r="H65" s="287">
        <v>0</v>
      </c>
      <c r="I65" s="318">
        <v>1.25</v>
      </c>
      <c r="J65" s="318">
        <v>1.25</v>
      </c>
      <c r="K65" s="287">
        <v>8</v>
      </c>
    </row>
    <row r="66" spans="1:11" ht="15.75">
      <c r="A66" s="286" t="s">
        <v>234</v>
      </c>
      <c r="B66" s="287">
        <v>4</v>
      </c>
      <c r="C66" s="287" t="s">
        <v>16</v>
      </c>
      <c r="D66" s="287">
        <f>SUM(E66:H66)</f>
        <v>35</v>
      </c>
      <c r="E66" s="287">
        <v>15</v>
      </c>
      <c r="F66" s="287">
        <v>8</v>
      </c>
      <c r="G66" s="287">
        <v>10</v>
      </c>
      <c r="H66" s="287">
        <v>2</v>
      </c>
      <c r="I66" s="318">
        <v>1.875</v>
      </c>
      <c r="J66" s="318">
        <v>2.5</v>
      </c>
      <c r="K66" s="287">
        <v>8</v>
      </c>
    </row>
    <row r="67" spans="1:11" ht="15.75">
      <c r="A67" s="286" t="s">
        <v>262</v>
      </c>
      <c r="B67" s="287">
        <v>1</v>
      </c>
      <c r="C67" s="287" t="s">
        <v>22</v>
      </c>
      <c r="D67" s="287">
        <f>SUM(E67:H67)</f>
        <v>15</v>
      </c>
      <c r="E67" s="287">
        <v>15</v>
      </c>
      <c r="F67" s="287">
        <v>0</v>
      </c>
      <c r="G67" s="287">
        <v>0</v>
      </c>
      <c r="H67" s="287">
        <v>0</v>
      </c>
      <c r="I67" s="318">
        <v>1.875</v>
      </c>
      <c r="J67" s="318">
        <v>0</v>
      </c>
      <c r="K67" s="287">
        <v>8</v>
      </c>
    </row>
    <row r="68" spans="1:11" ht="15.75">
      <c r="A68" s="286" t="s">
        <v>63</v>
      </c>
      <c r="B68" s="287">
        <v>4</v>
      </c>
      <c r="C68" s="287" t="s">
        <v>22</v>
      </c>
      <c r="D68" s="287">
        <f>SUM(E68:G68)</f>
        <v>35</v>
      </c>
      <c r="E68" s="287">
        <v>10</v>
      </c>
      <c r="F68" s="287">
        <v>10</v>
      </c>
      <c r="G68" s="287">
        <v>15</v>
      </c>
      <c r="H68" s="287">
        <v>0</v>
      </c>
      <c r="I68" s="318">
        <v>1.25</v>
      </c>
      <c r="J68" s="318">
        <v>3.125</v>
      </c>
      <c r="K68" s="287">
        <v>8</v>
      </c>
    </row>
    <row r="69" spans="1:11" ht="15.75">
      <c r="A69" s="286" t="s">
        <v>232</v>
      </c>
      <c r="B69" s="287">
        <v>2</v>
      </c>
      <c r="C69" s="287" t="s">
        <v>22</v>
      </c>
      <c r="D69" s="287">
        <f>SUM(E69:G69)</f>
        <v>20</v>
      </c>
      <c r="E69" s="287">
        <v>0</v>
      </c>
      <c r="F69" s="287">
        <v>5</v>
      </c>
      <c r="G69" s="287">
        <v>15</v>
      </c>
      <c r="H69" s="287">
        <v>0</v>
      </c>
      <c r="I69" s="318">
        <v>0</v>
      </c>
      <c r="J69" s="318">
        <v>2.5</v>
      </c>
      <c r="K69" s="287">
        <v>8</v>
      </c>
    </row>
    <row r="70" spans="1:11" ht="31.5">
      <c r="A70" s="289" t="s">
        <v>261</v>
      </c>
      <c r="B70" s="287">
        <v>1</v>
      </c>
      <c r="C70" s="287" t="s">
        <v>22</v>
      </c>
      <c r="D70" s="287">
        <f>SUM(E70:G70)</f>
        <v>10</v>
      </c>
      <c r="E70" s="287">
        <v>0</v>
      </c>
      <c r="F70" s="287">
        <v>0</v>
      </c>
      <c r="G70" s="287">
        <v>10</v>
      </c>
      <c r="H70" s="287">
        <v>0</v>
      </c>
      <c r="I70" s="318">
        <v>0</v>
      </c>
      <c r="J70" s="318">
        <v>1.25</v>
      </c>
      <c r="K70" s="287">
        <v>8</v>
      </c>
    </row>
    <row r="71" spans="1:11" ht="15.75">
      <c r="A71" s="289" t="s">
        <v>248</v>
      </c>
      <c r="B71" s="287">
        <v>4</v>
      </c>
      <c r="C71" s="287" t="s">
        <v>22</v>
      </c>
      <c r="D71" s="287">
        <f>SUM(E71:G71)</f>
        <v>35</v>
      </c>
      <c r="E71" s="287">
        <v>15</v>
      </c>
      <c r="F71" s="287">
        <v>10</v>
      </c>
      <c r="G71" s="287">
        <v>10</v>
      </c>
      <c r="H71" s="287">
        <v>0</v>
      </c>
      <c r="I71" s="318">
        <v>1.875</v>
      </c>
      <c r="J71" s="318">
        <v>2.5</v>
      </c>
      <c r="K71" s="287">
        <v>8</v>
      </c>
    </row>
    <row r="72" spans="1:11" ht="15.75">
      <c r="A72" s="286" t="s">
        <v>249</v>
      </c>
      <c r="B72" s="287">
        <v>2</v>
      </c>
      <c r="C72" s="287" t="s">
        <v>22</v>
      </c>
      <c r="D72" s="287">
        <v>20</v>
      </c>
      <c r="E72" s="287">
        <v>10</v>
      </c>
      <c r="F72" s="287">
        <v>2</v>
      </c>
      <c r="G72" s="287">
        <v>8</v>
      </c>
      <c r="H72" s="287">
        <v>0</v>
      </c>
      <c r="I72" s="318">
        <v>1.25</v>
      </c>
      <c r="J72" s="318">
        <v>1.25</v>
      </c>
      <c r="K72" s="287">
        <v>8</v>
      </c>
    </row>
    <row r="73" spans="1:11" ht="15.75">
      <c r="A73" s="314" t="s">
        <v>282</v>
      </c>
      <c r="B73" s="315">
        <f>SUM(B65:B72)</f>
        <v>21</v>
      </c>
      <c r="C73" s="315"/>
      <c r="D73" s="315">
        <f t="shared" ref="D73:J73" si="9">SUM(D65:D72)</f>
        <v>190</v>
      </c>
      <c r="E73" s="315">
        <f t="shared" si="9"/>
        <v>75</v>
      </c>
      <c r="F73" s="315">
        <f t="shared" si="9"/>
        <v>37</v>
      </c>
      <c r="G73" s="315">
        <f t="shared" si="9"/>
        <v>76</v>
      </c>
      <c r="H73" s="315">
        <f t="shared" si="9"/>
        <v>2</v>
      </c>
      <c r="I73" s="319">
        <f t="shared" si="9"/>
        <v>9.375</v>
      </c>
      <c r="J73" s="319">
        <f t="shared" si="9"/>
        <v>14.375</v>
      </c>
      <c r="K73" s="316">
        <v>8</v>
      </c>
    </row>
    <row r="74" spans="1:11" ht="15.75">
      <c r="A74" s="285" t="s">
        <v>286</v>
      </c>
      <c r="B74" s="287"/>
      <c r="C74" s="287"/>
      <c r="D74" s="287"/>
      <c r="E74" s="287"/>
      <c r="F74" s="287"/>
      <c r="G74" s="287"/>
      <c r="H74" s="287"/>
      <c r="I74" s="318"/>
      <c r="J74" s="318"/>
      <c r="K74" s="287">
        <v>8</v>
      </c>
    </row>
    <row r="75" spans="1:11" ht="15.75">
      <c r="A75" s="286" t="s">
        <v>269</v>
      </c>
      <c r="B75" s="287">
        <v>5</v>
      </c>
      <c r="C75" s="287" t="s">
        <v>16</v>
      </c>
      <c r="D75" s="287">
        <f t="shared" ref="D75:D81" si="10">SUM(E75:H75)</f>
        <v>40</v>
      </c>
      <c r="E75" s="287">
        <v>10</v>
      </c>
      <c r="F75" s="287">
        <v>8</v>
      </c>
      <c r="G75" s="287">
        <v>20</v>
      </c>
      <c r="H75" s="287">
        <v>2</v>
      </c>
      <c r="I75" s="318">
        <v>1.25</v>
      </c>
      <c r="J75" s="318">
        <v>3.75</v>
      </c>
      <c r="K75" s="287">
        <v>8</v>
      </c>
    </row>
    <row r="76" spans="1:11" ht="15.75">
      <c r="A76" s="286" t="s">
        <v>66</v>
      </c>
      <c r="B76" s="287">
        <v>2</v>
      </c>
      <c r="C76" s="287" t="s">
        <v>22</v>
      </c>
      <c r="D76" s="287">
        <f t="shared" si="10"/>
        <v>17</v>
      </c>
      <c r="E76" s="287">
        <v>0</v>
      </c>
      <c r="F76" s="287">
        <v>0</v>
      </c>
      <c r="G76" s="287">
        <v>17</v>
      </c>
      <c r="H76" s="287">
        <v>0</v>
      </c>
      <c r="I76" s="318">
        <v>0</v>
      </c>
      <c r="J76" s="318">
        <v>2.125</v>
      </c>
      <c r="K76" s="287">
        <v>8</v>
      </c>
    </row>
    <row r="77" spans="1:11" ht="15.75">
      <c r="A77" s="286" t="s">
        <v>65</v>
      </c>
      <c r="B77" s="287">
        <v>1</v>
      </c>
      <c r="C77" s="287" t="s">
        <v>22</v>
      </c>
      <c r="D77" s="287">
        <f t="shared" si="10"/>
        <v>15</v>
      </c>
      <c r="E77" s="287">
        <v>15</v>
      </c>
      <c r="F77" s="287">
        <v>0</v>
      </c>
      <c r="G77" s="287">
        <v>0</v>
      </c>
      <c r="H77" s="287">
        <v>0</v>
      </c>
      <c r="I77" s="318">
        <v>1.875</v>
      </c>
      <c r="J77" s="318">
        <v>0</v>
      </c>
      <c r="K77" s="287">
        <v>8</v>
      </c>
    </row>
    <row r="78" spans="1:11" ht="15.75">
      <c r="A78" s="286" t="s">
        <v>250</v>
      </c>
      <c r="B78" s="287">
        <v>3</v>
      </c>
      <c r="C78" s="287" t="s">
        <v>22</v>
      </c>
      <c r="D78" s="287">
        <f t="shared" si="10"/>
        <v>25</v>
      </c>
      <c r="E78" s="287">
        <v>10</v>
      </c>
      <c r="F78" s="287">
        <v>5</v>
      </c>
      <c r="G78" s="287">
        <v>10</v>
      </c>
      <c r="H78" s="287">
        <v>0</v>
      </c>
      <c r="I78" s="318">
        <v>1.25</v>
      </c>
      <c r="J78" s="318">
        <v>1.875</v>
      </c>
      <c r="K78" s="287">
        <v>8</v>
      </c>
    </row>
    <row r="79" spans="1:11" ht="15.75">
      <c r="A79" s="286" t="s">
        <v>251</v>
      </c>
      <c r="B79" s="287">
        <v>6</v>
      </c>
      <c r="C79" s="287" t="s">
        <v>22</v>
      </c>
      <c r="D79" s="287">
        <f t="shared" si="10"/>
        <v>50</v>
      </c>
      <c r="E79" s="287">
        <v>20</v>
      </c>
      <c r="F79" s="287">
        <v>8</v>
      </c>
      <c r="G79" s="287">
        <v>20</v>
      </c>
      <c r="H79" s="287">
        <v>2</v>
      </c>
      <c r="I79" s="318">
        <v>2.5</v>
      </c>
      <c r="J79" s="318">
        <v>3.75</v>
      </c>
      <c r="K79" s="287">
        <v>8</v>
      </c>
    </row>
    <row r="80" spans="1:11" ht="15.75">
      <c r="A80" s="286" t="s">
        <v>267</v>
      </c>
      <c r="B80" s="287">
        <v>3</v>
      </c>
      <c r="C80" s="287" t="s">
        <v>22</v>
      </c>
      <c r="D80" s="287">
        <f t="shared" si="10"/>
        <v>35</v>
      </c>
      <c r="E80" s="287">
        <v>15</v>
      </c>
      <c r="F80" s="287">
        <v>6</v>
      </c>
      <c r="G80" s="287">
        <v>14</v>
      </c>
      <c r="H80" s="287">
        <v>0</v>
      </c>
      <c r="I80" s="318">
        <v>1.875</v>
      </c>
      <c r="J80" s="318">
        <v>2.5</v>
      </c>
      <c r="K80" s="287">
        <v>8</v>
      </c>
    </row>
    <row r="81" spans="1:11" ht="15.75">
      <c r="A81" s="286" t="s">
        <v>263</v>
      </c>
      <c r="B81" s="287">
        <v>8</v>
      </c>
      <c r="C81" s="287" t="s">
        <v>16</v>
      </c>
      <c r="D81" s="287">
        <f t="shared" si="10"/>
        <v>0</v>
      </c>
      <c r="E81" s="287">
        <v>0</v>
      </c>
      <c r="F81" s="287">
        <v>0</v>
      </c>
      <c r="G81" s="287">
        <v>0</v>
      </c>
      <c r="H81" s="287">
        <v>0</v>
      </c>
      <c r="I81" s="318">
        <v>0</v>
      </c>
      <c r="J81" s="318">
        <v>0</v>
      </c>
      <c r="K81" s="287">
        <v>8</v>
      </c>
    </row>
    <row r="82" spans="1:11" ht="15.75">
      <c r="A82" s="314" t="s">
        <v>230</v>
      </c>
      <c r="B82" s="315">
        <f>SUM(B75:B81)</f>
        <v>28</v>
      </c>
      <c r="C82" s="315"/>
      <c r="D82" s="315">
        <f>SUM(D75:D81)</f>
        <v>182</v>
      </c>
      <c r="E82" s="315">
        <f>SUM(E75:E81)</f>
        <v>70</v>
      </c>
      <c r="F82" s="315">
        <f>SUM(F75:F81)</f>
        <v>27</v>
      </c>
      <c r="G82" s="315">
        <f>SUM(G75:G81)</f>
        <v>81</v>
      </c>
      <c r="H82" s="315">
        <f>SUM(H67:H81)</f>
        <v>6</v>
      </c>
      <c r="I82" s="319">
        <f>SUM(I75:I81)</f>
        <v>8.75</v>
      </c>
      <c r="J82" s="319">
        <f>SUM(J75:J81)</f>
        <v>14</v>
      </c>
      <c r="K82" s="316">
        <v>8</v>
      </c>
    </row>
    <row r="83" spans="1:11" ht="15.75">
      <c r="A83" s="317" t="s">
        <v>283</v>
      </c>
      <c r="B83" s="315">
        <f>SUM(B14,B25,B33,B42,B52,B63,B73,B82)</f>
        <v>210</v>
      </c>
      <c r="C83" s="315"/>
      <c r="D83" s="315">
        <f t="shared" ref="D83:I83" si="11">SUM(D14,D25,D33,D42,D52,D63,D73,D82)</f>
        <v>1510</v>
      </c>
      <c r="E83" s="315">
        <f t="shared" si="11"/>
        <v>621</v>
      </c>
      <c r="F83" s="315">
        <f t="shared" si="11"/>
        <v>284</v>
      </c>
      <c r="G83" s="315">
        <f t="shared" si="11"/>
        <v>591</v>
      </c>
      <c r="H83" s="315">
        <f t="shared" si="11"/>
        <v>16</v>
      </c>
      <c r="I83" s="319">
        <f t="shared" si="11"/>
        <v>78.875</v>
      </c>
      <c r="J83" s="319">
        <v>109.875</v>
      </c>
      <c r="K83" s="315">
        <f>SUM(K14,K25,K33,K42,K52,K63,K73,K82)</f>
        <v>64</v>
      </c>
    </row>
    <row r="84" spans="1:11">
      <c r="A84" s="320"/>
      <c r="B84" s="321"/>
      <c r="C84" s="321"/>
      <c r="D84" s="321"/>
      <c r="E84" s="321"/>
      <c r="F84" s="321"/>
      <c r="G84" s="321"/>
      <c r="H84" s="321"/>
      <c r="I84" s="321"/>
      <c r="J84" s="321"/>
      <c r="K84" s="321"/>
    </row>
    <row r="85" spans="1:11">
      <c r="A85" s="320"/>
      <c r="B85" s="321"/>
      <c r="C85" s="321"/>
      <c r="D85" s="321"/>
      <c r="E85" s="321"/>
      <c r="F85" s="321"/>
      <c r="G85" s="321"/>
      <c r="H85" s="321"/>
      <c r="I85" s="321"/>
      <c r="J85" s="321"/>
      <c r="K85" s="321"/>
    </row>
    <row r="86" spans="1:11">
      <c r="A86" s="320"/>
      <c r="B86" s="321"/>
      <c r="C86" s="321"/>
      <c r="D86" s="321"/>
      <c r="E86" s="321"/>
      <c r="F86" s="321"/>
      <c r="G86" s="321"/>
      <c r="H86" s="321"/>
      <c r="I86" s="321"/>
      <c r="J86" s="321"/>
      <c r="K86" s="321"/>
    </row>
    <row r="87" spans="1:11">
      <c r="A87" s="320"/>
      <c r="B87" s="321"/>
      <c r="C87" s="321"/>
      <c r="D87" s="321"/>
      <c r="E87" s="321"/>
      <c r="F87" s="321"/>
      <c r="G87" s="321"/>
      <c r="H87" s="321"/>
      <c r="I87" s="321"/>
      <c r="J87" s="321"/>
      <c r="K87" s="321"/>
    </row>
    <row r="88" spans="1:11">
      <c r="A88" s="320"/>
      <c r="B88" s="321"/>
      <c r="C88" s="321"/>
      <c r="D88" s="321"/>
      <c r="E88" s="321"/>
      <c r="F88" s="321"/>
      <c r="G88" s="321"/>
      <c r="H88" s="321"/>
      <c r="I88" s="321"/>
      <c r="J88" s="321"/>
      <c r="K88" s="321"/>
    </row>
    <row r="89" spans="1:11">
      <c r="A89" s="320"/>
      <c r="B89" s="320"/>
      <c r="C89" s="320"/>
      <c r="D89" s="320"/>
      <c r="E89" s="320"/>
      <c r="F89" s="320"/>
      <c r="G89" s="320"/>
      <c r="H89" s="320"/>
      <c r="I89" s="320"/>
      <c r="J89" s="320"/>
      <c r="K89" s="320"/>
    </row>
    <row r="90" spans="1:11">
      <c r="A90" s="320"/>
      <c r="B90" s="320"/>
      <c r="C90" s="320"/>
      <c r="D90" s="320"/>
      <c r="E90" s="320"/>
      <c r="F90" s="320"/>
      <c r="G90" s="320"/>
      <c r="H90" s="320"/>
      <c r="I90" s="320"/>
      <c r="J90" s="320"/>
      <c r="K90" s="320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5"/>
  <sheetViews>
    <sheetView tabSelected="1" workbookViewId="0">
      <selection activeCell="A2" sqref="A2:B2"/>
    </sheetView>
  </sheetViews>
  <sheetFormatPr defaultColWidth="9.140625" defaultRowHeight="15"/>
  <cols>
    <col min="1" max="1" width="90.140625" style="282" customWidth="1"/>
    <col min="2" max="2" width="15.7109375" style="282" customWidth="1"/>
    <col min="3" max="16384" width="9.140625" style="282"/>
  </cols>
  <sheetData>
    <row r="1" spans="1:4" ht="40.15" customHeight="1">
      <c r="A1" s="350" t="s">
        <v>323</v>
      </c>
      <c r="B1" s="350"/>
      <c r="C1" s="281"/>
      <c r="D1" s="281"/>
    </row>
    <row r="2" spans="1:4" ht="57" customHeight="1">
      <c r="A2" s="351" t="s">
        <v>332</v>
      </c>
      <c r="B2" s="351"/>
      <c r="C2" s="283"/>
      <c r="D2" s="283"/>
    </row>
    <row r="3" spans="1:4" ht="25.15" customHeight="1">
      <c r="A3" s="307" t="s">
        <v>287</v>
      </c>
      <c r="B3" s="308" t="s">
        <v>2</v>
      </c>
      <c r="C3" s="284"/>
      <c r="D3" s="284"/>
    </row>
    <row r="4" spans="1:4" ht="25.15" customHeight="1">
      <c r="A4" s="309" t="s">
        <v>144</v>
      </c>
      <c r="B4" s="349">
        <v>1</v>
      </c>
      <c r="C4" s="284"/>
      <c r="D4" s="284"/>
    </row>
    <row r="5" spans="1:4" ht="25.15" customHeight="1">
      <c r="A5" s="291" t="s">
        <v>288</v>
      </c>
      <c r="B5" s="349"/>
      <c r="C5" s="284"/>
      <c r="D5" s="284"/>
    </row>
    <row r="6" spans="1:4" ht="25.15" customHeight="1">
      <c r="A6" s="276" t="s">
        <v>289</v>
      </c>
      <c r="B6" s="349"/>
      <c r="C6" s="284"/>
      <c r="D6" s="284"/>
    </row>
    <row r="7" spans="1:4" ht="25.15" customHeight="1">
      <c r="A7" s="309" t="s">
        <v>145</v>
      </c>
      <c r="B7" s="349">
        <v>2</v>
      </c>
      <c r="C7" s="284"/>
      <c r="D7" s="284"/>
    </row>
    <row r="8" spans="1:4" ht="25.15" customHeight="1">
      <c r="A8" s="291" t="s">
        <v>290</v>
      </c>
      <c r="B8" s="349"/>
      <c r="C8" s="284"/>
      <c r="D8" s="284"/>
    </row>
    <row r="9" spans="1:4" ht="25.15" customHeight="1">
      <c r="A9" s="276" t="s">
        <v>324</v>
      </c>
      <c r="B9" s="349"/>
      <c r="C9" s="284"/>
      <c r="D9" s="284"/>
    </row>
    <row r="10" spans="1:4" ht="25.15" customHeight="1">
      <c r="A10" s="309" t="s">
        <v>146</v>
      </c>
      <c r="B10" s="349">
        <v>2</v>
      </c>
      <c r="C10" s="284"/>
      <c r="D10" s="284"/>
    </row>
    <row r="11" spans="1:4" ht="25.15" customHeight="1">
      <c r="A11" s="291" t="s">
        <v>291</v>
      </c>
      <c r="B11" s="349"/>
      <c r="C11" s="284"/>
      <c r="D11" s="284"/>
    </row>
    <row r="12" spans="1:4" ht="25.15" customHeight="1">
      <c r="A12" s="276" t="s">
        <v>292</v>
      </c>
      <c r="B12" s="349"/>
      <c r="C12" s="284"/>
      <c r="D12" s="284"/>
    </row>
    <row r="13" spans="1:4" ht="25.15" customHeight="1">
      <c r="A13" s="310" t="s">
        <v>325</v>
      </c>
      <c r="B13" s="290">
        <v>8</v>
      </c>
      <c r="C13" s="284"/>
      <c r="D13" s="284"/>
    </row>
    <row r="14" spans="1:4" ht="25.15" customHeight="1">
      <c r="A14" s="292" t="s">
        <v>293</v>
      </c>
      <c r="B14" s="349">
        <v>2</v>
      </c>
      <c r="C14" s="284"/>
      <c r="D14" s="284"/>
    </row>
    <row r="15" spans="1:4" ht="25.15" customHeight="1">
      <c r="A15" s="292" t="s">
        <v>294</v>
      </c>
      <c r="B15" s="349"/>
      <c r="C15" s="284"/>
      <c r="D15" s="284"/>
    </row>
    <row r="16" spans="1:4" ht="25.15" customHeight="1">
      <c r="A16" s="274" t="s">
        <v>295</v>
      </c>
      <c r="B16" s="352">
        <v>4</v>
      </c>
    </row>
    <row r="17" spans="1:4" ht="25.15" customHeight="1">
      <c r="A17" s="274" t="s">
        <v>296</v>
      </c>
      <c r="B17" s="352"/>
    </row>
    <row r="18" spans="1:4" ht="25.15" customHeight="1">
      <c r="A18" s="293" t="s">
        <v>297</v>
      </c>
      <c r="B18" s="349">
        <v>4</v>
      </c>
      <c r="C18" s="284"/>
      <c r="D18" s="284"/>
    </row>
    <row r="19" spans="1:4" ht="25.15" customHeight="1">
      <c r="A19" s="276" t="s">
        <v>298</v>
      </c>
      <c r="B19" s="349"/>
      <c r="C19" s="284"/>
      <c r="D19" s="284"/>
    </row>
    <row r="20" spans="1:4" ht="25.15" customHeight="1">
      <c r="A20" s="276" t="s">
        <v>299</v>
      </c>
      <c r="B20" s="349">
        <v>5</v>
      </c>
      <c r="C20" s="284"/>
      <c r="D20" s="284"/>
    </row>
    <row r="21" spans="1:4" ht="25.15" customHeight="1">
      <c r="A21" s="276" t="s">
        <v>300</v>
      </c>
      <c r="B21" s="349"/>
      <c r="C21" s="284"/>
      <c r="D21" s="284"/>
    </row>
    <row r="22" spans="1:4" ht="25.15" customHeight="1">
      <c r="A22" s="294" t="s">
        <v>301</v>
      </c>
      <c r="B22" s="349">
        <v>3</v>
      </c>
      <c r="C22" s="284"/>
      <c r="D22" s="284"/>
    </row>
    <row r="23" spans="1:4" ht="25.15" customHeight="1">
      <c r="A23" s="294" t="s">
        <v>302</v>
      </c>
      <c r="B23" s="349"/>
      <c r="C23" s="284"/>
      <c r="D23" s="284"/>
    </row>
    <row r="24" spans="1:4" ht="25.15" customHeight="1">
      <c r="A24" s="295" t="s">
        <v>303</v>
      </c>
      <c r="B24" s="349"/>
      <c r="C24" s="284"/>
      <c r="D24" s="284"/>
    </row>
    <row r="25" spans="1:4" ht="25.15" customHeight="1">
      <c r="A25" s="295" t="s">
        <v>304</v>
      </c>
      <c r="B25" s="349"/>
      <c r="C25" s="284"/>
      <c r="D25" s="284"/>
    </row>
    <row r="26" spans="1:4" ht="25.15" customHeight="1">
      <c r="A26" s="292" t="s">
        <v>305</v>
      </c>
      <c r="B26" s="349">
        <v>3</v>
      </c>
      <c r="C26" s="284"/>
      <c r="D26" s="284"/>
    </row>
    <row r="27" spans="1:4" ht="25.15" customHeight="1">
      <c r="A27" s="292" t="s">
        <v>306</v>
      </c>
      <c r="B27" s="349"/>
      <c r="C27" s="284"/>
      <c r="D27" s="284"/>
    </row>
    <row r="28" spans="1:4" ht="25.15" customHeight="1">
      <c r="A28" s="292" t="s">
        <v>307</v>
      </c>
      <c r="B28" s="349">
        <v>2</v>
      </c>
      <c r="C28" s="284"/>
      <c r="D28" s="284"/>
    </row>
    <row r="29" spans="1:4" ht="25.15" customHeight="1">
      <c r="A29" s="292" t="s">
        <v>308</v>
      </c>
      <c r="B29" s="349"/>
      <c r="C29" s="284"/>
      <c r="D29" s="284"/>
    </row>
    <row r="30" spans="1:4" ht="25.15" customHeight="1">
      <c r="A30" s="292" t="s">
        <v>309</v>
      </c>
      <c r="B30" s="349">
        <v>4</v>
      </c>
      <c r="C30" s="284"/>
      <c r="D30" s="284"/>
    </row>
    <row r="31" spans="1:4" ht="25.15" customHeight="1">
      <c r="A31" s="292" t="s">
        <v>310</v>
      </c>
      <c r="B31" s="349"/>
      <c r="C31" s="284"/>
      <c r="D31" s="284"/>
    </row>
    <row r="32" spans="1:4" ht="25.15" customHeight="1">
      <c r="A32" s="292" t="s">
        <v>311</v>
      </c>
      <c r="B32" s="349">
        <v>4</v>
      </c>
      <c r="C32" s="284"/>
      <c r="D32" s="284"/>
    </row>
    <row r="33" spans="1:4" ht="25.15" customHeight="1">
      <c r="A33" s="292" t="s">
        <v>312</v>
      </c>
      <c r="B33" s="349"/>
      <c r="C33" s="284"/>
      <c r="D33" s="284"/>
    </row>
    <row r="34" spans="1:4" ht="25.15" customHeight="1">
      <c r="A34" s="292" t="s">
        <v>313</v>
      </c>
      <c r="B34" s="349">
        <v>4</v>
      </c>
      <c r="C34" s="284"/>
      <c r="D34" s="284"/>
    </row>
    <row r="35" spans="1:4" ht="25.15" customHeight="1">
      <c r="A35" s="292" t="s">
        <v>314</v>
      </c>
      <c r="B35" s="349"/>
      <c r="C35" s="284"/>
      <c r="D35" s="284"/>
    </row>
    <row r="36" spans="1:4" ht="25.15" customHeight="1">
      <c r="A36" s="292" t="s">
        <v>315</v>
      </c>
      <c r="B36" s="352">
        <v>2</v>
      </c>
      <c r="C36" s="284"/>
      <c r="D36" s="284"/>
    </row>
    <row r="37" spans="1:4" ht="25.15" customHeight="1">
      <c r="A37" s="276" t="s">
        <v>316</v>
      </c>
      <c r="B37" s="352"/>
      <c r="C37" s="284"/>
      <c r="D37" s="284"/>
    </row>
    <row r="38" spans="1:4" ht="25.15" customHeight="1">
      <c r="A38" s="276" t="s">
        <v>317</v>
      </c>
      <c r="B38" s="352">
        <v>3</v>
      </c>
      <c r="C38" s="284"/>
      <c r="D38" s="284"/>
    </row>
    <row r="39" spans="1:4" ht="25.15" customHeight="1">
      <c r="A39" s="276" t="s">
        <v>318</v>
      </c>
      <c r="B39" s="352"/>
      <c r="C39" s="284"/>
      <c r="D39" s="284"/>
    </row>
    <row r="40" spans="1:4" ht="25.15" customHeight="1">
      <c r="A40" s="292" t="s">
        <v>319</v>
      </c>
      <c r="B40" s="349">
        <v>6</v>
      </c>
      <c r="C40" s="284"/>
      <c r="D40" s="284"/>
    </row>
    <row r="41" spans="1:4" ht="25.15" customHeight="1">
      <c r="A41" s="292" t="s">
        <v>320</v>
      </c>
      <c r="B41" s="349"/>
      <c r="C41" s="284"/>
      <c r="D41" s="284"/>
    </row>
    <row r="42" spans="1:4" ht="25.15" customHeight="1">
      <c r="A42" s="294" t="s">
        <v>321</v>
      </c>
      <c r="B42" s="349">
        <v>3</v>
      </c>
      <c r="C42" s="284"/>
      <c r="D42" s="284"/>
    </row>
    <row r="43" spans="1:4" ht="25.15" customHeight="1">
      <c r="A43" s="294" t="s">
        <v>322</v>
      </c>
      <c r="B43" s="349"/>
      <c r="C43" s="284"/>
      <c r="D43" s="284"/>
    </row>
    <row r="44" spans="1:4" ht="25.15" customHeight="1">
      <c r="A44" s="353"/>
      <c r="B44" s="353"/>
    </row>
    <row r="45" spans="1:4" ht="25.15" customHeight="1"/>
    <row r="46" spans="1:4" ht="25.15" customHeight="1"/>
    <row r="47" spans="1:4" ht="25.15" customHeight="1"/>
    <row r="48" spans="1:4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</sheetData>
  <mergeCells count="20">
    <mergeCell ref="B42:B43"/>
    <mergeCell ref="A44:B44"/>
    <mergeCell ref="B30:B31"/>
    <mergeCell ref="B32:B33"/>
    <mergeCell ref="B34:B35"/>
    <mergeCell ref="B36:B37"/>
    <mergeCell ref="B38:B39"/>
    <mergeCell ref="B40:B41"/>
    <mergeCell ref="B28:B29"/>
    <mergeCell ref="A1:B1"/>
    <mergeCell ref="A2:B2"/>
    <mergeCell ref="B4:B6"/>
    <mergeCell ref="B7:B9"/>
    <mergeCell ref="B10:B12"/>
    <mergeCell ref="B14:B15"/>
    <mergeCell ref="B16:B17"/>
    <mergeCell ref="B18:B19"/>
    <mergeCell ref="B20:B21"/>
    <mergeCell ref="B22:B25"/>
    <mergeCell ref="B26:B2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ISt Stacjonarne</vt:lpstr>
      <vt:lpstr>II St Stacjonarne</vt:lpstr>
      <vt:lpstr>1 st. Stacj. </vt:lpstr>
      <vt:lpstr>1 st. Niestacj.</vt:lpstr>
      <vt:lpstr>1 st. prz. do wyb.</vt:lpstr>
      <vt:lpstr>'1 st. Stacj.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2019-05-23T09:23:35Z</cp:lastPrinted>
  <dcterms:created xsi:type="dcterms:W3CDTF">2006-09-16T00:00:00Z</dcterms:created>
  <dcterms:modified xsi:type="dcterms:W3CDTF">2024-05-28T06:49:05Z</dcterms:modified>
</cp:coreProperties>
</file>