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2"/>
  </bookViews>
  <sheets>
    <sheet name="studia stacjonarne" sheetId="1" r:id="rId1"/>
    <sheet name="przedmioty do wyboru" sheetId="2" r:id="rId2"/>
    <sheet name="wybór języków obcych" sheetId="3" r:id="rId3"/>
  </sheets>
  <definedNames>
    <definedName name="Z_048284CB_8F2D_45EC_866D_059CC806312B_.wvu.Cols" localSheetId="0" hidden="1">'studia stacjonarne'!$L:$Q</definedName>
    <definedName name="Z_163318C8_A52D_446D_9058_7CE63222FCF9_.wvu.Cols" localSheetId="0" hidden="1">'studia stacjonarne'!$L:$Q</definedName>
    <definedName name="Z_6295E0AF_2AB3_472A_88A6_B26D0786D120_.wvu.Cols" localSheetId="0" hidden="1">'studia stacjonarne'!$L:$Q</definedName>
    <definedName name="Z_6B1365F6_62D7_4D51_94CF_E96477BA3221_.wvu.Cols" localSheetId="0" hidden="1">'studia stacjonarne'!$L:$Q</definedName>
    <definedName name="Z_8FCEF775_7BBE_4D80_B3F1_7B7EB6D9B614_.wvu.Cols" localSheetId="0" hidden="1">'studia stacjonarne'!$L:$Q</definedName>
    <definedName name="Z_8FCEF775_7BBE_4D80_B3F1_7B7EB6D9B614_.wvu.Cols" localSheetId="2" hidden="1">'wybór języków obcych'!$L:$L</definedName>
    <definedName name="Z_B3EBC161_F111_495C_9CB3_1E99152948A0_.wvu.Cols" localSheetId="0" hidden="1">'studia stacjonarne'!$L:$Q</definedName>
    <definedName name="Z_CF4AC7E0_366B_4A66_B670_4162C4DDC69B_.wvu.Cols" localSheetId="0" hidden="1">'studia stacjonarne'!$L:$Q</definedName>
  </definedNames>
  <calcPr calcId="191029"/>
  <customWorkbookViews>
    <customWorkbookView name="Monika - Widok osobisty" guid="{6B1365F6-62D7-4D51-94CF-E96477BA3221}" mergeInterval="0" personalView="1" maximized="1" windowWidth="1362" windowHeight="543" activeSheetId="3"/>
    <customWorkbookView name="UP - Widok osobisty" guid="{CF4AC7E0-366B-4A66-B670-4162C4DDC69B}" mergeInterval="0" personalView="1" maximized="1" xWindow="-8" yWindow="-8" windowWidth="1936" windowHeight="1048" activeSheetId="1"/>
    <customWorkbookView name="Tomasz Mieczan - Widok osobisty" guid="{163318C8-A52D-446D-9058-7CE63222FCF9}" mergeInterval="0" personalView="1" maximized="1" xWindow="-9" yWindow="-9" windowWidth="1938" windowHeight="1038" activeSheetId="3"/>
    <customWorkbookView name="Użytkownik systemu Windows - Widok osobisty" guid="{8FCEF775-7BBE-4D80-B3F1-7B7EB6D9B614}" mergeInterval="0" personalView="1" maximized="1" xWindow="-8" yWindow="-8" windowWidth="1936" windowHeight="1056" activeSheetId="1"/>
    <customWorkbookView name="Monika Baltyn - Widok osobisty" guid="{6295E0AF-2AB3-472A-88A6-B26D0786D120}" mergeInterval="0" personalView="1" maximized="1" xWindow="-8" yWindow="-8" windowWidth="1936" windowHeight="1056" activeSheetId="1" showComments="commIndAndComment"/>
    <customWorkbookView name="kazimiera.blaim - Widok osobisty" guid="{59404E8F-D600-4323-9855-C9C354D43F2F}" mergeInterval="0" personalView="1" maximized="1" xWindow="-8" yWindow="-8" windowWidth="1936" windowHeight="1056" activeSheetId="3"/>
    <customWorkbookView name="Anna Woźniak - Widok osobisty" guid="{048284CB-8F2D-45EC-866D-059CC806312B}" mergeInterval="0" personalView="1" xWindow="78" windowWidth="1327" windowHeight="1010" activeSheetId="1"/>
    <customWorkbookView name="Danuta Sawa - Widok osobisty" guid="{B3EBC161-F111-495C-9CB3-1E99152948A0}" mergeInterval="0" personalView="1" maximized="1" xWindow="-8" yWindow="-8" windowWidth="1936" windowHeight="1048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28" i="1"/>
  <c r="C16" i="1"/>
  <c r="F28" i="1"/>
  <c r="E28" i="1"/>
  <c r="F16" i="1"/>
  <c r="G16" i="1"/>
  <c r="H16" i="1"/>
  <c r="I16" i="1"/>
  <c r="E16" i="1"/>
  <c r="C39" i="1" l="1"/>
  <c r="J15" i="1"/>
  <c r="G28" i="1" l="1"/>
  <c r="H28" i="1"/>
  <c r="I10" i="2" l="1"/>
  <c r="I9" i="2"/>
  <c r="J15" i="2"/>
  <c r="I15" i="2"/>
  <c r="J14" i="2"/>
  <c r="I14" i="2"/>
  <c r="I38" i="1" l="1"/>
  <c r="H38" i="1"/>
  <c r="H39" i="1" s="1"/>
  <c r="G38" i="1"/>
  <c r="G39" i="1" s="1"/>
  <c r="F38" i="1"/>
  <c r="F39" i="1" l="1"/>
  <c r="E38" i="1"/>
  <c r="E39" i="1" l="1"/>
  <c r="K30" i="1"/>
  <c r="J30" i="1"/>
  <c r="J19" i="1"/>
  <c r="K19" i="1"/>
  <c r="K21" i="1"/>
  <c r="K23" i="1"/>
  <c r="J23" i="1"/>
  <c r="K22" i="1"/>
  <c r="J22" i="1"/>
  <c r="Q6" i="1"/>
  <c r="O6" i="1"/>
  <c r="N6" i="1"/>
  <c r="L6" i="1"/>
  <c r="K6" i="1"/>
  <c r="J6" i="1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21" i="2"/>
  <c r="I21" i="2"/>
  <c r="J20" i="2"/>
  <c r="I20" i="2"/>
  <c r="J18" i="2"/>
  <c r="I18" i="2"/>
  <c r="J17" i="2"/>
  <c r="I17" i="2"/>
  <c r="J13" i="2"/>
  <c r="I13" i="2"/>
  <c r="J12" i="2"/>
  <c r="I12" i="2"/>
  <c r="J7" i="2"/>
  <c r="I7" i="2"/>
  <c r="J5" i="2"/>
  <c r="I5" i="2"/>
  <c r="K35" i="1"/>
  <c r="K36" i="1"/>
  <c r="K37" i="1"/>
  <c r="J26" i="1"/>
  <c r="J35" i="1"/>
  <c r="J36" i="1"/>
  <c r="J37" i="1"/>
  <c r="K14" i="1"/>
  <c r="K24" i="1"/>
  <c r="K33" i="1"/>
  <c r="K27" i="1"/>
  <c r="J14" i="1"/>
  <c r="J24" i="1"/>
  <c r="J32" i="1"/>
  <c r="J33" i="1"/>
  <c r="J27" i="1"/>
  <c r="K7" i="1"/>
  <c r="K8" i="1"/>
  <c r="K9" i="1"/>
  <c r="K10" i="1"/>
  <c r="K11" i="1"/>
  <c r="K13" i="1"/>
  <c r="J7" i="1"/>
  <c r="J8" i="1"/>
  <c r="J9" i="1"/>
  <c r="J10" i="1"/>
  <c r="J11" i="1"/>
  <c r="J13" i="1"/>
  <c r="I28" i="1"/>
  <c r="L18" i="1"/>
  <c r="N18" i="1"/>
  <c r="O18" i="1"/>
  <c r="Q18" i="1"/>
  <c r="K18" i="1"/>
  <c r="J18" i="1"/>
  <c r="K31" i="1"/>
  <c r="J5" i="1"/>
  <c r="K5" i="1"/>
  <c r="L5" i="1"/>
  <c r="N5" i="1"/>
  <c r="O5" i="1"/>
  <c r="Q5" i="1"/>
  <c r="L7" i="1"/>
  <c r="N7" i="1"/>
  <c r="O7" i="1"/>
  <c r="P7" i="1"/>
  <c r="Q7" i="1"/>
  <c r="L16" i="1"/>
  <c r="N16" i="1"/>
  <c r="O16" i="1"/>
  <c r="Q16" i="1"/>
  <c r="J16" i="1" l="1"/>
  <c r="K16" i="1"/>
  <c r="I39" i="1"/>
  <c r="K28" i="1"/>
  <c r="J38" i="1"/>
  <c r="K38" i="1"/>
  <c r="J28" i="1"/>
  <c r="F40" i="1" l="1"/>
  <c r="H40" i="1"/>
  <c r="G40" i="1"/>
  <c r="I40" i="1"/>
</calcChain>
</file>

<file path=xl/sharedStrings.xml><?xml version="1.0" encoding="utf-8"?>
<sst xmlns="http://schemas.openxmlformats.org/spreadsheetml/2006/main" count="162" uniqueCount="94">
  <si>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</si>
  <si>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</si>
  <si>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</si>
  <si>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</si>
  <si>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</si>
  <si>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</si>
  <si>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</si>
  <si>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</si>
  <si>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</si>
  <si>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</si>
  <si>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</si>
  <si>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</si>
  <si>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</si>
  <si>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</si>
  <si>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</si>
  <si>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</si>
  <si>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</si>
  <si>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</si>
  <si>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 xml:space="preserve">SEMESTR I </t>
  </si>
  <si>
    <t>SEMESTR II</t>
  </si>
  <si>
    <t>SEMESTR III</t>
  </si>
  <si>
    <t>Angielski B2+</t>
  </si>
  <si>
    <t>Francuski B2+</t>
  </si>
  <si>
    <t>Niemiecki B2+</t>
  </si>
  <si>
    <t>Rosyjski B2+</t>
  </si>
  <si>
    <t>semestr I</t>
  </si>
  <si>
    <t>Ogółem godzin w semestrach 1-3</t>
  </si>
  <si>
    <t>#REF!/25</t>
  </si>
  <si>
    <t>#REF!/E22</t>
  </si>
  <si>
    <t>#REF!-P22</t>
  </si>
  <si>
    <t>2e</t>
  </si>
  <si>
    <t>Udział procentowy w całości ECTS i godzin</t>
  </si>
  <si>
    <t>semestr II - przedmiot do wyboru 1</t>
  </si>
  <si>
    <t>semestr III - przedmiot do wyboru 3</t>
  </si>
  <si>
    <t>semestr II</t>
  </si>
  <si>
    <t>semestr III - przedmiot do wyboru 4</t>
  </si>
  <si>
    <t>Angielski C1</t>
  </si>
  <si>
    <t>Francuski C1</t>
  </si>
  <si>
    <t>Niemiecki C1</t>
  </si>
  <si>
    <t>Rosyjski C1</t>
  </si>
  <si>
    <t xml:space="preserve">semestr I - język obcy </t>
  </si>
  <si>
    <t>Seminarium dyplomowe 1</t>
  </si>
  <si>
    <t>Seminarium dyplomowe 2</t>
  </si>
  <si>
    <t>4e</t>
  </si>
  <si>
    <t>10e</t>
  </si>
  <si>
    <t>semestr III - przedmiot do wyboru 2</t>
  </si>
  <si>
    <t>Język obcy specjalistyczny (wybór poziomu biegłości językowej)</t>
  </si>
  <si>
    <t>Lp.</t>
  </si>
  <si>
    <t>Zaawansowana kosmetologia pielęgnacyjna</t>
  </si>
  <si>
    <t xml:space="preserve">Fizjologia i patofizjologia skóry  </t>
  </si>
  <si>
    <t>Przemysłowa aparatura kosmetyczna</t>
  </si>
  <si>
    <t>Bezpieczeńswo i wymagania sanitarne w branży kosmetycznej</t>
  </si>
  <si>
    <t>Fizyko-chemiczne metody badań kosmetyków</t>
  </si>
  <si>
    <t>Metabolity pochodzenia biologicznego w kosmetologii</t>
  </si>
  <si>
    <t>Biotechnologiczne metody pozyskiwania składników roślinnych produktów kosmetycznych</t>
  </si>
  <si>
    <t>Fitozwiązki w kosemetologii</t>
  </si>
  <si>
    <t>Etnobotanika w kosmetyce</t>
  </si>
  <si>
    <t>Styling and make-up in the past and today</t>
  </si>
  <si>
    <t>Zarządzanie produktem</t>
  </si>
  <si>
    <t>Strategie marketingowe</t>
  </si>
  <si>
    <t>Zarządzanie gabinetem kosmetycznym</t>
  </si>
  <si>
    <t>Finansowanie działalności gospodarczej</t>
  </si>
  <si>
    <t>Zaawansowane technologie w produkcji biokosmetyków</t>
  </si>
  <si>
    <t>Substancje zapachowe w biokosmetykach</t>
  </si>
  <si>
    <t>Cosmetic plants</t>
  </si>
  <si>
    <t xml:space="preserve">Biokosmetyki innowacyjne </t>
  </si>
  <si>
    <t>Ćw. Aud.</t>
  </si>
  <si>
    <t>Ćw. Lab.</t>
  </si>
  <si>
    <t>Ćw. Ter.</t>
  </si>
  <si>
    <t xml:space="preserve">Podstawy immunologii </t>
  </si>
  <si>
    <t xml:space="preserve">Zasady suplementacji diety </t>
  </si>
  <si>
    <t>WYDZIAŁ BIOLOGII ŚRODOWISKOWEJ</t>
  </si>
  <si>
    <t>Praca magisterska i egzamin dyplomowy</t>
  </si>
  <si>
    <t>* zajęcia z obszaru nauk humanistycznych i społecznych</t>
  </si>
  <si>
    <t xml:space="preserve">Analityka laboratoryjna w biokosmetologii </t>
  </si>
  <si>
    <r>
      <t>Roślinne kultury</t>
    </r>
    <r>
      <rPr>
        <i/>
        <sz val="10"/>
        <rFont val="Arial"/>
        <family val="2"/>
        <charset val="238"/>
      </rPr>
      <t xml:space="preserve"> in vitro</t>
    </r>
    <r>
      <rPr>
        <sz val="10"/>
        <rFont val="Arial"/>
        <family val="2"/>
        <charset val="238"/>
      </rPr>
      <t xml:space="preserve"> w kosmetologii</t>
    </r>
  </si>
  <si>
    <t>Przedmiot humanistyczno-społeczny II*</t>
  </si>
  <si>
    <t>Przedmiot humanistyczno-społeczny I*</t>
  </si>
  <si>
    <r>
      <t>Historia stylu</t>
    </r>
    <r>
      <rPr>
        <b/>
        <sz val="10.5"/>
        <rFont val="Arial"/>
        <family val="2"/>
        <charset val="238"/>
      </rPr>
      <t>*</t>
    </r>
  </si>
  <si>
    <r>
      <rPr>
        <b/>
        <sz val="10.5"/>
        <rFont val="Arial"/>
        <family val="2"/>
        <charset val="238"/>
      </rPr>
      <t xml:space="preserve">Przedmiot do wyboru I*                                                                               </t>
    </r>
    <r>
      <rPr>
        <sz val="10.5"/>
        <rFont val="Arial"/>
        <family val="2"/>
        <charset val="238"/>
      </rPr>
      <t xml:space="preserve">(Edukacja ekologiczna/Zrównoważony rozwój) </t>
    </r>
  </si>
  <si>
    <r>
      <rPr>
        <b/>
        <sz val="10.5"/>
        <rFont val="Arial"/>
        <family val="2"/>
        <charset val="238"/>
      </rPr>
      <t>Przedmiot do wyboru 1</t>
    </r>
    <r>
      <rPr>
        <sz val="10.5"/>
        <rFont val="Arial"/>
        <family val="2"/>
        <charset val="238"/>
      </rPr>
      <t xml:space="preserve">                                                                                        (Zarządzanie gabinetem kosmetycznym/Finansowanie działalności gospodarczej)</t>
    </r>
  </si>
  <si>
    <r>
      <rPr>
        <b/>
        <sz val="10.5"/>
        <rFont val="Arial"/>
        <family val="2"/>
        <charset val="238"/>
      </rPr>
      <t>Przedmiot do wyboru 2</t>
    </r>
    <r>
      <rPr>
        <sz val="10.5"/>
        <rFont val="Arial"/>
        <family val="2"/>
        <charset val="238"/>
      </rPr>
      <t xml:space="preserve">                                                                                              (Etnobotanika w kosmetyce/Fitozwiązki w kosmetologii/Styling and make-up in the past and today/Cosmetic plants)</t>
    </r>
  </si>
  <si>
    <r>
      <rPr>
        <b/>
        <sz val="10.5"/>
        <rFont val="Arial"/>
        <family val="2"/>
        <charset val="238"/>
      </rPr>
      <t xml:space="preserve">Przedmiot do wyboru 3                                                                                          </t>
    </r>
    <r>
      <rPr>
        <sz val="10.5"/>
        <rFont val="Arial"/>
        <family val="2"/>
        <charset val="238"/>
      </rPr>
      <t xml:space="preserve"> (Roślinne kultury in vitro w kosmetologii/ Biotechnologiczne metody pozyskiwania roślinnych składników produktów kosmetycznych)</t>
    </r>
  </si>
  <si>
    <r>
      <rPr>
        <b/>
        <sz val="10.5"/>
        <rFont val="Arial"/>
        <family val="2"/>
        <charset val="238"/>
      </rPr>
      <t>Przedmiot do wyboru 4</t>
    </r>
    <r>
      <rPr>
        <sz val="10.5"/>
        <rFont val="Arial"/>
        <family val="2"/>
        <charset val="238"/>
      </rPr>
      <t xml:space="preserve">                                                                                             (Strategie marketingowe/ Zarządzanie produktem)</t>
    </r>
  </si>
  <si>
    <t xml:space="preserve">Molekularne mechanizmy starzenia się komórek  i organizmów </t>
  </si>
  <si>
    <t>Opakowania ekologiczne w kosmetologii</t>
  </si>
  <si>
    <t xml:space="preserve">Zaawansowana receptura biokosmetyków </t>
  </si>
  <si>
    <t>Balneokosmetologia i kosmetyki wegańskie</t>
  </si>
  <si>
    <t>Elementy kosmetologii estetycznej</t>
  </si>
  <si>
    <t xml:space="preserve">Niebezpieczne substancje w kosmetykach </t>
  </si>
  <si>
    <r>
      <rPr>
        <b/>
        <sz val="10.5"/>
        <rFont val="Arial"/>
        <family val="2"/>
        <charset val="238"/>
      </rPr>
      <t xml:space="preserve">Przedmiot do wyboru  II*                                                                                 </t>
    </r>
    <r>
      <rPr>
        <sz val="10.5"/>
        <rFont val="Arial"/>
        <family val="2"/>
        <charset val="238"/>
      </rPr>
      <t>(Komunikacja mediala/Techniki autoprezentacji)</t>
    </r>
  </si>
  <si>
    <t>KIERUNEK - Biokosmetologia, studia stacjonarne II stopnia. Plan studiów 
zatwierdzony Uchwałą nr 29/2023-2024 Senatu UP w Lublinie z dnia 26 kwietnia 2024 r.
obowiązuje od naboru 2024/2025.      zał. nr 3</t>
  </si>
  <si>
    <t>KIERUNEK - Biokosmetologia, studia stacjonarne II stopnia,
Plan studiów zatwierdzony Uchwałą nr 29/2023-2024 Senatu UP w Lublinie z dnia 26 kwietnia 2024 r., obowiązuje od naboru 2024/2025. zał. nr 3</t>
  </si>
  <si>
    <t>KIERUNEK - KIERUNEK - Biokosmetologia, studia stacjonarne II stopnia,
Plan studiów zatwierdzony Uchwałą nr 29/2023-2024 Senatu UP w Lublinie z dnia  26 kwietnia 2024 r., obowiązuje od naboru 2024/2025. zał.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</si>
</sst>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17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name val="Arial Narrow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164" fontId="1" fillId="0" borderId="0"/>
  </cellStyleXfs>
  <cellXfs count="141">
    <xf numFmtId="0" fontId="0" fillId="0" borderId="0" xfId="0"/>
    <xf numFmtId="0" fontId="2" fillId="3" borderId="0" xfId="2" applyFont="1" applyFill="1"/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0" applyFont="1" applyFill="1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wrapText="1"/>
    </xf>
    <xf numFmtId="0" fontId="2" fillId="2" borderId="0" xfId="2" applyFont="1" applyFill="1" applyAlignment="1">
      <alignment horizontal="center" wrapText="1"/>
    </xf>
    <xf numFmtId="0" fontId="2" fillId="2" borderId="0" xfId="2" applyFont="1" applyFill="1" applyAlignment="1">
      <alignment wrapText="1"/>
    </xf>
    <xf numFmtId="0" fontId="8" fillId="2" borderId="2" xfId="2" applyFont="1" applyFill="1" applyBorder="1" applyAlignment="1">
      <alignment horizontal="center" vertical="center" wrapText="1"/>
    </xf>
    <xf numFmtId="9" fontId="2" fillId="2" borderId="0" xfId="2" applyNumberFormat="1" applyFont="1" applyFill="1" applyAlignment="1">
      <alignment wrapText="1"/>
    </xf>
    <xf numFmtId="0" fontId="8" fillId="2" borderId="0" xfId="2" applyFont="1" applyFill="1" applyAlignment="1">
      <alignment horizontal="center" wrapText="1"/>
    </xf>
    <xf numFmtId="0" fontId="8" fillId="0" borderId="0" xfId="2" applyFont="1" applyFill="1"/>
    <xf numFmtId="0" fontId="8" fillId="3" borderId="0" xfId="2" applyFont="1" applyFill="1"/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0" fontId="4" fillId="0" borderId="0" xfId="2" applyFont="1" applyFill="1"/>
    <xf numFmtId="0" fontId="4" fillId="0" borderId="0" xfId="2" applyFont="1"/>
    <xf numFmtId="0" fontId="2" fillId="0" borderId="0" xfId="2" applyFont="1" applyFill="1" applyAlignment="1">
      <alignment horizontal="center" textRotation="90" wrapText="1"/>
    </xf>
    <xf numFmtId="0" fontId="8" fillId="0" borderId="0" xfId="2" applyFont="1" applyFill="1" applyAlignment="1">
      <alignment wrapText="1"/>
    </xf>
    <xf numFmtId="0" fontId="8" fillId="0" borderId="0" xfId="2" applyFont="1" applyFill="1" applyAlignment="1">
      <alignment horizontal="center" wrapText="1"/>
    </xf>
    <xf numFmtId="0" fontId="8" fillId="0" borderId="0" xfId="2" applyFont="1"/>
    <xf numFmtId="9" fontId="2" fillId="0" borderId="0" xfId="2" applyNumberFormat="1" applyFont="1" applyFill="1" applyAlignment="1">
      <alignment wrapText="1"/>
    </xf>
    <xf numFmtId="0" fontId="8" fillId="2" borderId="0" xfId="2" applyFont="1" applyFill="1"/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 wrapText="1"/>
    </xf>
    <xf numFmtId="0" fontId="4" fillId="3" borderId="0" xfId="2" applyFont="1" applyFill="1"/>
    <xf numFmtId="0" fontId="8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/>
    <xf numFmtId="0" fontId="4" fillId="0" borderId="0" xfId="2" applyFont="1" applyFill="1" applyAlignment="1">
      <alignment horizontal="left"/>
    </xf>
    <xf numFmtId="0" fontId="4" fillId="0" borderId="3" xfId="2" applyFont="1" applyFill="1" applyBorder="1" applyAlignment="1">
      <alignment horizontal="center"/>
    </xf>
    <xf numFmtId="0" fontId="5" fillId="0" borderId="0" xfId="0" applyFont="1"/>
    <xf numFmtId="1" fontId="6" fillId="0" borderId="0" xfId="2" applyNumberFormat="1" applyFont="1" applyBorder="1" applyAlignment="1">
      <alignment vertical="center"/>
    </xf>
    <xf numFmtId="1" fontId="6" fillId="0" borderId="0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  <xf numFmtId="1" fontId="8" fillId="2" borderId="0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1" fontId="4" fillId="0" borderId="0" xfId="2" applyNumberFormat="1" applyFont="1" applyFill="1"/>
    <xf numFmtId="0" fontId="9" fillId="5" borderId="1" xfId="2" applyFont="1" applyFill="1" applyBorder="1" applyAlignment="1">
      <alignment horizontal="center" wrapText="1"/>
    </xf>
    <xf numFmtId="0" fontId="9" fillId="5" borderId="1" xfId="2" applyFont="1" applyFill="1" applyBorder="1" applyAlignment="1">
      <alignment vertical="center" wrapText="1"/>
    </xf>
    <xf numFmtId="164" fontId="9" fillId="5" borderId="1" xfId="4" applyFont="1" applyFill="1" applyBorder="1" applyAlignment="1" applyProtection="1">
      <alignment horizontal="center" vertical="center" textRotation="90" wrapText="1"/>
    </xf>
    <xf numFmtId="49" fontId="9" fillId="5" borderId="1" xfId="4" applyNumberFormat="1" applyFont="1" applyFill="1" applyBorder="1" applyAlignment="1" applyProtection="1">
      <alignment horizontal="center" vertical="center" textRotation="90" wrapText="1"/>
    </xf>
    <xf numFmtId="0" fontId="4" fillId="5" borderId="1" xfId="2" applyFont="1" applyFill="1" applyBorder="1" applyAlignment="1">
      <alignment horizontal="center" wrapText="1"/>
    </xf>
    <xf numFmtId="0" fontId="9" fillId="5" borderId="1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right" vertical="center" wrapText="1"/>
    </xf>
    <xf numFmtId="0" fontId="13" fillId="5" borderId="1" xfId="2" applyFont="1" applyFill="1" applyBorder="1" applyAlignment="1">
      <alignment vertical="center" wrapText="1"/>
    </xf>
    <xf numFmtId="1" fontId="9" fillId="5" borderId="1" xfId="2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right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left" vertical="center" wrapText="1"/>
    </xf>
    <xf numFmtId="1" fontId="9" fillId="0" borderId="1" xfId="2" applyNumberFormat="1" applyFont="1" applyFill="1" applyBorder="1" applyAlignment="1">
      <alignment horizontal="center" vertical="center" textRotation="90" wrapText="1"/>
    </xf>
    <xf numFmtId="165" fontId="9" fillId="0" borderId="1" xfId="2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 applyProtection="1">
      <alignment horizontal="center" vertical="center"/>
      <protection locked="0"/>
    </xf>
    <xf numFmtId="2" fontId="9" fillId="4" borderId="1" xfId="2" applyNumberFormat="1" applyFont="1" applyFill="1" applyBorder="1" applyAlignment="1">
      <alignment horizontal="center" vertical="center"/>
    </xf>
    <xf numFmtId="0" fontId="9" fillId="0" borderId="0" xfId="0" applyFont="1" applyFill="1"/>
    <xf numFmtId="1" fontId="9" fillId="0" borderId="0" xfId="0" applyNumberFormat="1" applyFont="1" applyFill="1"/>
    <xf numFmtId="0" fontId="4" fillId="0" borderId="0" xfId="0" applyFont="1" applyFill="1"/>
    <xf numFmtId="0" fontId="9" fillId="6" borderId="1" xfId="2" applyFont="1" applyFill="1" applyBorder="1" applyAlignment="1">
      <alignment vertical="center"/>
    </xf>
    <xf numFmtId="164" fontId="9" fillId="6" borderId="1" xfId="4" applyFont="1" applyFill="1" applyBorder="1" applyAlignment="1" applyProtection="1">
      <alignment horizontal="center" vertical="center" textRotation="90" wrapText="1"/>
    </xf>
    <xf numFmtId="164" fontId="9" fillId="6" borderId="1" xfId="4" applyFont="1" applyFill="1" applyBorder="1" applyAlignment="1" applyProtection="1">
      <alignment horizontal="center" vertical="center" textRotation="90"/>
    </xf>
    <xf numFmtId="49" fontId="9" fillId="6" borderId="1" xfId="4" applyNumberFormat="1" applyFont="1" applyFill="1" applyBorder="1" applyAlignment="1" applyProtection="1">
      <alignment horizontal="center" vertical="center" textRotation="90" wrapText="1"/>
    </xf>
    <xf numFmtId="0" fontId="9" fillId="5" borderId="1" xfId="2" applyFont="1" applyFill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1" fontId="14" fillId="2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" fontId="9" fillId="6" borderId="1" xfId="2" applyNumberFormat="1" applyFont="1" applyFill="1" applyBorder="1" applyAlignment="1">
      <alignment horizontal="center" vertical="center" textRotation="90" wrapText="1"/>
    </xf>
    <xf numFmtId="1" fontId="9" fillId="5" borderId="1" xfId="2" applyNumberFormat="1" applyFont="1" applyFill="1" applyBorder="1" applyAlignment="1">
      <alignment horizontal="center" vertical="center" textRotation="90" wrapText="1"/>
    </xf>
    <xf numFmtId="1" fontId="8" fillId="0" borderId="0" xfId="2" applyNumberFormat="1" applyFont="1" applyFill="1"/>
    <xf numFmtId="0" fontId="13" fillId="0" borderId="1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left" vertical="center" wrapText="1"/>
    </xf>
    <xf numFmtId="1" fontId="9" fillId="6" borderId="1" xfId="2" applyNumberFormat="1" applyFont="1" applyFill="1" applyBorder="1" applyAlignment="1">
      <alignment horizontal="center" textRotation="90" wrapText="1"/>
    </xf>
    <xf numFmtId="164" fontId="9" fillId="6" borderId="1" xfId="4" applyFont="1" applyFill="1" applyBorder="1" applyAlignment="1" applyProtection="1">
      <alignment horizontal="center" textRotation="90" wrapText="1"/>
    </xf>
    <xf numFmtId="164" fontId="9" fillId="6" borderId="1" xfId="4" applyFont="1" applyFill="1" applyBorder="1" applyAlignment="1" applyProtection="1">
      <alignment horizontal="center" textRotation="90"/>
    </xf>
    <xf numFmtId="49" fontId="9" fillId="6" borderId="1" xfId="4" applyNumberFormat="1" applyFont="1" applyFill="1" applyBorder="1" applyAlignment="1" applyProtection="1">
      <alignment horizontal="center" textRotation="90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0" fontId="0" fillId="0" borderId="1" xfId="2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" xfId="2" applyFont="1" applyFill="1" applyBorder="1" applyAlignment="1">
      <alignment horizontal="center" vertical="center" wrapText="1"/>
    </xf>
    <xf numFmtId="1" fontId="0" fillId="2" borderId="1" xfId="2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2" applyNumberFormat="1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0" fillId="2" borderId="1" xfId="2" applyFont="1" applyFill="1" applyBorder="1" applyAlignment="1">
      <alignment horizontal="center" vertical="center"/>
    </xf>
    <xf numFmtId="0" fontId="0" fillId="0" borderId="0" xfId="2" applyFont="1" applyFill="1"/>
    <xf numFmtId="0" fontId="10" fillId="0" borderId="0" xfId="2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1" fontId="10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9" fillId="0" borderId="4" xfId="2" applyNumberFormat="1" applyFont="1" applyBorder="1" applyAlignment="1">
      <alignment horizontal="center" vertical="center" wrapText="1"/>
    </xf>
    <xf numFmtId="0" fontId="9" fillId="5" borderId="1" xfId="2" applyFont="1" applyFill="1" applyBorder="1" applyAlignment="1">
      <alignment horizontal="left" vertical="center" wrapText="1"/>
    </xf>
    <xf numFmtId="0" fontId="15" fillId="5" borderId="1" xfId="2" applyFont="1" applyFill="1" applyBorder="1" applyAlignment="1">
      <alignment horizontal="left" vertical="center" wrapText="1"/>
    </xf>
    <xf numFmtId="1" fontId="9" fillId="0" borderId="0" xfId="2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/>
    </xf>
  </cellXfs>
  <cellStyles count="5">
    <cellStyle name="Excel Built-in Normal" xfId="1"/>
    <cellStyle name="Normalny" xfId="0" builtinId="0"/>
    <cellStyle name="Normalny 2" xfId="2"/>
    <cellStyle name="Normalny 6" xfId="3"/>
    <cellStyle name="Walutowy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7.xml"/><Relationship Id="rId68" Type="http://schemas.openxmlformats.org/officeDocument/2006/relationships/revisionLog" Target="revisionLog3.xml"/><Relationship Id="rId67" Type="http://schemas.openxmlformats.org/officeDocument/2006/relationships/revisionLog" Target="revisionLog2.xml"/><Relationship Id="rId71" Type="http://schemas.openxmlformats.org/officeDocument/2006/relationships/revisionLog" Target="revisionLog6.xml"/><Relationship Id="rId70" Type="http://schemas.openxmlformats.org/officeDocument/2006/relationships/revisionLog" Target="revisionLog5.xml"/><Relationship Id="rId66" Type="http://schemas.openxmlformats.org/officeDocument/2006/relationships/revisionLog" Target="revisionLog1.xml"/><Relationship Id="rId74" Type="http://schemas.openxmlformats.org/officeDocument/2006/relationships/revisionLog" Target="revisionLog9.xml"/><Relationship Id="rId73" Type="http://schemas.openxmlformats.org/officeDocument/2006/relationships/revisionLog" Target="revisionLog8.xml"/><Relationship Id="rId69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A6F7E5-89B4-4522-8082-141DC5742035}" diskRevisions="1" revisionId="242" version="2">
  <header guid="{3174DA36-4B4D-4645-B244-9D8945A39DB5}" dateTime="2024-04-12T11:48:03" maxSheetId="4" userName="kazimiera.blaim" r:id="rId66" minRId="223" maxRId="225">
    <sheetIdMap count="3">
      <sheetId val="1"/>
      <sheetId val="2"/>
      <sheetId val="3"/>
    </sheetIdMap>
  </header>
  <header guid="{C7F5D9B7-6308-4091-A413-474AB51E1443}" dateTime="2024-04-12T11:49:27" maxSheetId="4" userName="kazimiera.blaim" r:id="rId67">
    <sheetIdMap count="3">
      <sheetId val="1"/>
      <sheetId val="2"/>
      <sheetId val="3"/>
    </sheetIdMap>
  </header>
  <header guid="{F87B1B52-0356-44CB-A692-A0CCC9D55C77}" dateTime="2024-04-12T13:06:04" maxSheetId="4" userName="Anna Woźniak" r:id="rId68">
    <sheetIdMap count="3">
      <sheetId val="1"/>
      <sheetId val="2"/>
      <sheetId val="3"/>
    </sheetIdMap>
  </header>
  <header guid="{B9E75A95-9155-4C5C-BA2A-DC8D381CAB18}" dateTime="2024-04-17T07:41:20" maxSheetId="4" userName="Anna Woźniak" r:id="rId69" minRId="229">
    <sheetIdMap count="3">
      <sheetId val="1"/>
      <sheetId val="2"/>
      <sheetId val="3"/>
    </sheetIdMap>
  </header>
  <header guid="{524EC85B-41FD-4C58-9191-1636B9492F88}" dateTime="2024-04-17T10:39:22" maxSheetId="4" userName="Anna Woźniak" r:id="rId70" minRId="231" maxRId="233">
    <sheetIdMap count="3">
      <sheetId val="1"/>
      <sheetId val="2"/>
      <sheetId val="3"/>
    </sheetIdMap>
  </header>
  <header guid="{C92FB867-AFBF-4EC8-ABAA-E77962D0446A}" dateTime="2024-04-18T07:53:28" maxSheetId="4" userName="Anna Woźniak" r:id="rId71">
    <sheetIdMap count="3">
      <sheetId val="1"/>
      <sheetId val="2"/>
      <sheetId val="3"/>
    </sheetIdMap>
  </header>
  <header guid="{21F85517-3ECF-4B79-8248-0047869F99CC}" dateTime="2024-04-26T11:54:57" maxSheetId="4" userName="Danuta Sawa" r:id="rId72" minRId="236" maxRId="238">
    <sheetIdMap count="3">
      <sheetId val="1"/>
      <sheetId val="2"/>
      <sheetId val="3"/>
    </sheetIdMap>
  </header>
  <header guid="{BFDAD99E-4C06-4151-96D0-0368EDA7ED14}" dateTime="2024-04-29T07:58:14" maxSheetId="4" userName="Danuta Sawa" r:id="rId73" minRId="240">
    <sheetIdMap count="3">
      <sheetId val="1"/>
      <sheetId val="2"/>
      <sheetId val="3"/>
    </sheetIdMap>
  </header>
  <header guid="{64A6F7E5-89B4-4522-8082-141DC5742035}" dateTime="2024-04-29T09:30:59" maxSheetId="4" userName="Monika" r:id="rId7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" sId="1">
    <oc r="B2" t="inlineStr">
      <is>
        <r>
          <t xml:space="preserve">KIERUNEK - Biokosmetologia, studia stacjonarne II stopnia,
zgodny z uchwałą </t>
        </r>
        <r>
          <rPr>
            <b/>
            <sz val="13"/>
            <color rgb="FFFF0000"/>
            <rFont val="Times New Roman"/>
            <family val="1"/>
            <charset val="238"/>
          </rPr>
          <t xml:space="preserve">nr /2023-2024 Senatu UP w Lublinie z dnia   .2024 r.
obowiązuje od naboru 2024/2025. zał. nr </t>
        </r>
      </is>
    </oc>
    <nc r="B2" t="inlineStr">
      <is>
        <r>
          <t xml:space="preserve">KIERUNEK - Biokosmetologia, studia stacjonarne II stopnia,
zgodny z uchwałą </t>
        </r>
        <r>
          <rPr>
            <b/>
            <sz val="13"/>
            <color rgb="FFFF0000"/>
            <rFont val="Times New Roman"/>
            <family val="1"/>
            <charset val="238"/>
          </rPr>
          <t xml:space="preserve">nr /2023-2024 Senatu UP w Lublinie z dnia   .2024 r.
obowiązuje dla naboru 2024/2025. zał. nr </t>
        </r>
      </is>
    </nc>
  </rcc>
  <rcc rId="224" sId="2">
    <oc r="A2" t="inlineStr">
      <is>
        <r>
          <t xml:space="preserve">KIERUNEK - Biokosmetologia, studia stacjonarne II stopnia,
zgodny z uchwałą </t>
        </r>
        <r>
          <rPr>
            <b/>
            <sz val="10"/>
            <color rgb="FFFF0000"/>
            <rFont val="Arial"/>
            <family val="2"/>
            <charset val="238"/>
          </rPr>
          <t xml:space="preserve">nr /2023-2024 Senatu UP w Lublinie z dnia   .2024 r.
obowiązuje od naboru 2024/2025. zał. nr </t>
        </r>
      </is>
    </oc>
    <nc r="A2" t="inlineStr">
      <is>
        <r>
          <t xml:space="preserve">KIERUNEK - Biokosmetologia, studia stacjonarne II stopnia,
zgodny z uchwałą </t>
        </r>
        <r>
          <rPr>
            <b/>
            <sz val="10"/>
            <color rgb="FFFF0000"/>
            <rFont val="Arial"/>
            <family val="2"/>
            <charset val="238"/>
          </rPr>
          <t xml:space="preserve">nr /2023-2024 Senatu UP w Lublinie z dnia   .2024 r.
obowiązuje dla naboru 2024/2025. zał. nr </t>
        </r>
      </is>
    </nc>
  </rcc>
  <rcc rId="225" sId="3">
    <oc r="A2" t="inlineStr">
      <is>
        <r>
          <t xml:space="preserve">KIERUNEK - KIERUNEK - Biokosmetologia, studia stacjonarne II stopnia,
zgodny z uchwałą </t>
        </r>
        <r>
          <rPr>
            <b/>
            <sz val="10"/>
            <color rgb="FFFF0000"/>
            <rFont val="Arial"/>
            <family val="2"/>
            <charset val="238"/>
          </rPr>
          <t xml:space="preserve">nr /2023-2024 Senatu UP w Lublinie z dnia   .2024 r.
obowiązuje od naboru 2024/2025. zał. nr </t>
        </r>
      </is>
    </oc>
    <nc r="A2" t="inlineStr">
      <is>
        <r>
          <t xml:space="preserve">KIERUNEK - KIERUNEK - Biokosmetologia, studia stacjonarne II stopnia,
zgodny z uchwałą </t>
        </r>
        <r>
          <rPr>
            <b/>
            <sz val="10"/>
            <color rgb="FFFF0000"/>
            <rFont val="Arial"/>
            <family val="2"/>
            <charset val="238"/>
          </rPr>
          <t xml:space="preserve">nr /2023-2024 Senatu UP w Lublinie z dnia   .2024 r.
obowiązuje dla naboru 2024/2025. zał. nr </t>
        </r>
      </is>
    </nc>
  </rcc>
  <rcv guid="{59404E8F-D600-4323-9855-C9C354D43F2F}" action="delete"/>
  <rdn rId="0" localSheetId="1" customView="1" name="Z_59404E8F_D600_4323_9855_C9C354D43F2F_.wvu.Cols" hidden="1" oldHidden="1">
    <formula>'studia stacjonarne'!$L:$Q</formula>
    <oldFormula>'studia stacjonarne'!$L:$Q</oldFormula>
  </rdn>
  <rcv guid="{59404E8F-D600-4323-9855-C9C354D43F2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404E8F-D600-4323-9855-C9C354D43F2F}" action="delete"/>
  <rdn rId="0" localSheetId="1" customView="1" name="Z_59404E8F_D600_4323_9855_C9C354D43F2F_.wvu.Cols" hidden="1" oldHidden="1">
    <formula>'studia stacjonarne'!$L:$Q</formula>
    <oldFormula>'studia stacjonarne'!$L:$Q</oldFormula>
  </rdn>
  <rcv guid="{59404E8F-D600-4323-9855-C9C354D43F2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48284CB-8F2D-45EC-866D-059CC806312B}" action="delete"/>
  <rdn rId="0" localSheetId="1" customView="1" name="Z_048284CB_8F2D_45EC_866D_059CC806312B_.wvu.Cols" hidden="1" oldHidden="1">
    <formula>'studia stacjonarne'!$L:$Q</formula>
    <oldFormula>'studia stacjonarne'!$L:$Q</oldFormula>
  </rdn>
  <rcv guid="{048284CB-8F2D-45EC-866D-059CC806312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" sId="1">
    <oc r="B2" t="inlineStr">
      <is>
        <r>
          <t xml:space="preserve">KIERUNEK - Biokosmetologia, studia stacjonarne II stopnia,
zgodny z uchwałą </t>
        </r>
        <r>
          <rPr>
            <b/>
            <sz val="13"/>
            <color rgb="FFFF0000"/>
            <rFont val="Times New Roman"/>
            <family val="1"/>
            <charset val="238"/>
          </rPr>
          <t xml:space="preserve">nr /2023-2024 Senatu UP w Lublinie z dnia   .2024 r.
obowiązuje dla naboru 2024/2025. zał. nr </t>
        </r>
      </is>
    </oc>
    <nc r="B2" t="inlineStr">
      <is>
        <r>
          <t xml:space="preserve">KIERUNEK - Biokosmetologia, studia stacjonarne II stopnia. Plan studiów 
zgodny z uchwałą </t>
        </r>
        <r>
          <rPr>
            <b/>
            <sz val="13"/>
            <color rgb="FFFF0000"/>
            <rFont val="Times New Roman"/>
            <family val="1"/>
            <charset val="238"/>
          </rPr>
          <t>nr …... /2023-2024 Senatu UP w Lublinie z dnia 26 kwietnia 2024 r.
obowiązuje od naboru 2024/2025.      zał. nr …</t>
        </r>
      </is>
    </nc>
  </rcc>
  <rcv guid="{048284CB-8F2D-45EC-866D-059CC806312B}" action="delete"/>
  <rdn rId="0" localSheetId="1" customView="1" name="Z_048284CB_8F2D_45EC_866D_059CC806312B_.wvu.Cols" hidden="1" oldHidden="1">
    <formula>'studia stacjonarne'!$L:$Q</formula>
    <oldFormula>'studia stacjonarne'!$L:$Q</oldFormula>
  </rdn>
  <rcv guid="{048284CB-8F2D-45EC-866D-059CC806312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" sId="1">
    <oc r="B2" t="inlineStr">
      <is>
        <r>
          <t xml:space="preserve">KIERUNEK - Biokosmetologia, studia stacjonarne II stopnia. Plan studiów 
zgodny z uchwałą </t>
        </r>
        <r>
          <rPr>
            <b/>
            <sz val="13"/>
            <color rgb="FFFF0000"/>
            <rFont val="Times New Roman"/>
            <family val="1"/>
            <charset val="238"/>
          </rPr>
          <t>nr …... /2023-2024 Senatu UP w Lublinie z dnia 26 kwietnia 2024 r.
obowiązuje od naboru 2024/2025.      zał. nr …</t>
        </r>
      </is>
    </oc>
    <nc r="B2" t="inlineStr">
      <is>
        <r>
          <t xml:space="preserve">KIERUNEK - Biokosmetologia, studia stacjonarne II stopnia. Plan studiów 
zatwierdzony uchwałą </t>
        </r>
        <r>
          <rPr>
            <b/>
            <sz val="13"/>
            <color rgb="FFFF0000"/>
            <rFont val="Times New Roman"/>
            <family val="1"/>
            <charset val="238"/>
          </rPr>
          <t>nr …... /2023-2024 Senatu UP w Lublinie z dnia 26 kwietnia 2024 r.
obowiązuje od naboru 2024/2025.      zał. nr …</t>
        </r>
      </is>
    </nc>
  </rcc>
  <rcc rId="232" sId="2">
    <oc r="A2" t="inlineStr">
      <is>
        <r>
          <t xml:space="preserve">KIERUNEK - Biokosmetologia, studia stacjonarne II stopnia,
zgodny z uchwałą </t>
        </r>
        <r>
          <rPr>
            <b/>
            <sz val="10"/>
            <color rgb="FFFF0000"/>
            <rFont val="Arial"/>
            <family val="2"/>
            <charset val="238"/>
          </rPr>
          <t xml:space="preserve">nr /2023-2024 Senatu UP w Lublinie z dnia   .2024 r.
obowiązuje dla naboru 2024/2025. zał. nr </t>
        </r>
      </is>
    </oc>
    <nc r="A2" t="inlineStr">
      <is>
        <r>
          <t xml:space="preserve">KIERUNEK - Biokosmetologia, studia stacjonarne II stopnia,
Plan studiów zatwierdzony uchwałą </t>
        </r>
        <r>
          <rPr>
            <b/>
            <sz val="10"/>
            <color rgb="FFFF0000"/>
            <rFont val="Arial"/>
            <family val="2"/>
            <charset val="238"/>
          </rPr>
          <t>nr …. /2023-2024 Senatu UP w Lublinie z dnia 26 kwietnia 2024 r., obowiązuje od naboru 2024/2025. zał. nr ..</t>
        </r>
      </is>
    </nc>
  </rcc>
  <rcc rId="233" sId="3">
    <oc r="A2" t="inlineStr">
      <is>
        <r>
          <t xml:space="preserve">KIERUNEK - KIERUNEK - Biokosmetologia, studia stacjonarne II stopnia,
zgodny z uchwałą </t>
        </r>
        <r>
          <rPr>
            <b/>
            <sz val="10"/>
            <color rgb="FFFF0000"/>
            <rFont val="Arial"/>
            <family val="2"/>
            <charset val="238"/>
          </rPr>
          <t xml:space="preserve">nr /2023-2024 Senatu UP w Lublinie z dnia   .2024 r.
obowiązuje dla naboru 2024/2025. zał. nr </t>
        </r>
      </is>
    </oc>
    <nc r="A2" t="inlineStr">
      <is>
        <r>
          <t xml:space="preserve">KIERUNEK - KIERUNEK - Biokosmetologia, studia stacjonarne II stopnia,
Plan studiów zatwierdzony uchwałą </t>
        </r>
        <r>
          <rPr>
            <b/>
            <sz val="10"/>
            <color rgb="FFFF0000"/>
            <rFont val="Arial"/>
            <family val="2"/>
            <charset val="238"/>
          </rPr>
          <t>nr …. /2023-2024 Senatu UP w Lublinie z dnia  26 kwietnia 2024 r., obowiązuje od naboru 2024/2025. zał. nr ..</t>
        </r>
      </is>
    </nc>
  </rcc>
  <rcv guid="{048284CB-8F2D-45EC-866D-059CC806312B}" action="delete"/>
  <rdn rId="0" localSheetId="1" customView="1" name="Z_048284CB_8F2D_45EC_866D_059CC806312B_.wvu.Cols" hidden="1" oldHidden="1">
    <formula>'studia stacjonarne'!$L:$Q</formula>
    <oldFormula>'studia stacjonarne'!$L:$Q</oldFormula>
  </rdn>
  <rcv guid="{048284CB-8F2D-45EC-866D-059CC806312B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48284CB-8F2D-45EC-866D-059CC806312B}" action="delete"/>
  <rdn rId="0" localSheetId="1" customView="1" name="Z_048284CB_8F2D_45EC_866D_059CC806312B_.wvu.Cols" hidden="1" oldHidden="1">
    <formula>'studia stacjonarne'!$L:$Q</formula>
    <oldFormula>'studia stacjonarne'!$L:$Q</oldFormula>
  </rdn>
  <rcv guid="{048284CB-8F2D-45EC-866D-059CC806312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" sId="1">
    <oc r="B2" t="inlineStr">
      <is>
        <r>
          <t xml:space="preserve">KIERUNEK - Biokosmetologia, studia stacjonarne II stopnia. Plan studiów 
zatwierdzony uchwałą </t>
        </r>
        <r>
          <rPr>
            <b/>
            <sz val="13"/>
            <color rgb="FFFF0000"/>
            <rFont val="Times New Roman"/>
            <family val="1"/>
            <charset val="238"/>
          </rPr>
          <t>nr …... /2023-2024 Senatu UP w Lublinie z dnia 26 kwietnia 2024 r.
obowiązuje od naboru 2024/2025.      zał. nr …</t>
        </r>
      </is>
    </oc>
    <nc r="B2" t="inlineStr">
      <is>
        <t>KIERUNEK - Biokosmetologia, studia stacjonarne II stopnia. Plan studiów 
zatwierdzony Uchwałą nr 29/2023-2024 Senatu UP w Lublinie z dnia 26 kwietnia 2024 r.
obowiązuje od naboru 2024/2025.      zał. nr 3</t>
      </is>
    </nc>
  </rcc>
  <rcc rId="237" sId="2">
    <oc r="A2" t="inlineStr">
      <is>
        <r>
          <t xml:space="preserve">KIERUNEK - Biokosmetologia, studia stacjonarne II stopnia,
Plan studiów zatwierdzony uchwałą </t>
        </r>
        <r>
          <rPr>
            <b/>
            <sz val="10"/>
            <color rgb="FFFF0000"/>
            <rFont val="Arial"/>
            <family val="2"/>
            <charset val="238"/>
          </rPr>
          <t>nr …. /2023-2024 Senatu UP w Lublinie z dnia 26 kwietnia 2024 r., obowiązuje od naboru 2024/2025. zał. nr ..</t>
        </r>
      </is>
    </oc>
    <nc r="A2" t="inlineStr">
      <is>
        <t>KIERUNEK - Biokosmetologia, studia stacjonarne II stopnia,
Plan studiów zatwierdzony Uchwałą nr 29/2023-2024 Senatu UP w Lublinie z dnia 26 kwietnia 2024 r., obowiązuje od naboru 2024/2025. zał. nr 3</t>
      </is>
    </nc>
  </rcc>
  <rcc rId="238" sId="3">
    <oc r="A2" t="inlineStr">
      <is>
        <r>
          <t xml:space="preserve">KIERUNEK - KIERUNEK - Biokosmetologia, studia stacjonarne II stopnia,
Plan studiów zatwierdzony uchwałą </t>
        </r>
        <r>
          <rPr>
            <b/>
            <sz val="10"/>
            <color rgb="FFFF0000"/>
            <rFont val="Arial"/>
            <family val="2"/>
            <charset val="238"/>
          </rPr>
          <t>nr …. /2023-2024 Senatu UP w Lublinie z dnia  26 kwietnia 2024 r., obowiązuje od naboru 2024/2025. zał. nr ..</t>
        </r>
      </is>
    </oc>
    <nc r="A2" t="inlineStr">
      <is>
        <t>KIERUNEK - KIERUNEK - Biokosmetologia, studia stacjonarne II stopnia,
Plan studiów zatwierdzony Uchwałą nr 29 /2023-2024 Senatu UP w Lublinie z dnia  26 kwietnia 2024 r., obowiązuje od naboru 2024/2025. zał. nr 3</t>
      </is>
    </nc>
  </rcc>
  <rcv guid="{B3EBC161-F111-495C-9CB3-1E99152948A0}" action="delete"/>
  <rdn rId="0" localSheetId="1" customView="1" name="Z_B3EBC161_F111_495C_9CB3_1E99152948A0_.wvu.Cols" hidden="1" oldHidden="1">
    <formula>'studia stacjonarne'!$L:$Q</formula>
    <oldFormula>'studia stacjonarne'!$L:$Q</oldFormula>
  </rdn>
  <rcv guid="{B3EBC161-F111-495C-9CB3-1E99152948A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" sId="3">
    <oc r="A2" t="inlineStr">
      <is>
        <t>KIERUNEK - KIERUNEK - Biokosmetologia, studia stacjonarne II stopnia,
Plan studiów zatwierdzony Uchwałą nr 29 /2023-2024 Senatu UP w Lublinie z dnia  26 kwietnia 2024 r., obowiązuje od naboru 2024/2025. zał. nr 3</t>
      </is>
    </oc>
    <nc r="A2" t="inlineStr">
      <is>
        <t>KIERUNEK - KIERUNEK - Biokosmetologia, studia stacjonarne II stopnia,
Plan studiów zatwierdzony Uchwałą nr 29/2023-2024 Senatu UP w Lublinie z dnia  26 kwietnia 2024 r., obowiązuje od naboru 2024/2025. zał. nr 3</t>
      </is>
    </nc>
  </rcc>
  <rcv guid="{B3EBC161-F111-495C-9CB3-1E99152948A0}" action="delete"/>
  <rdn rId="0" localSheetId="1" customView="1" name="Z_B3EBC161_F111_495C_9CB3_1E99152948A0_.wvu.Cols" hidden="1" oldHidden="1">
    <formula>'studia stacjonarne'!$L:$Q</formula>
    <oldFormula>'studia stacjonarne'!$L:$Q</oldFormula>
  </rdn>
  <rcv guid="{B3EBC161-F111-495C-9CB3-1E99152948A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B1365F6_62D7_4D51_94CF_E96477BA3221_.wvu.Cols" hidden="1" oldHidden="1">
    <formula>'studia stacjonarne'!$L:$Q</formula>
  </rdn>
  <rcv guid="{6B1365F6-62D7-4D51-94CF-E96477BA32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8"/>
  <sheetViews>
    <sheetView topLeftCell="A13" zoomScale="115" zoomScaleNormal="115" workbookViewId="0">
      <selection activeCell="B2" sqref="B2:K2"/>
    </sheetView>
  </sheetViews>
  <sheetFormatPr defaultColWidth="9.140625" defaultRowHeight="12.75" x14ac:dyDescent="0.2"/>
  <cols>
    <col min="1" max="1" width="3.7109375" style="31" customWidth="1"/>
    <col min="2" max="2" width="44" style="34" customWidth="1"/>
    <col min="3" max="3" width="6.28515625" style="45" customWidth="1"/>
    <col min="4" max="4" width="5.5703125" style="31" customWidth="1"/>
    <col min="5" max="5" width="5.28515625" style="31" customWidth="1"/>
    <col min="6" max="6" width="6.28515625" style="31" customWidth="1"/>
    <col min="7" max="7" width="6" style="31" customWidth="1"/>
    <col min="8" max="8" width="6.85546875" style="31" customWidth="1"/>
    <col min="9" max="9" width="5.5703125" style="31" customWidth="1"/>
    <col min="10" max="10" width="5.7109375" style="31" customWidth="1"/>
    <col min="11" max="11" width="4.7109375" style="35" customWidth="1"/>
    <col min="12" max="14" width="9.140625" style="31" hidden="1" customWidth="1"/>
    <col min="15" max="15" width="9.140625" style="18" hidden="1" customWidth="1"/>
    <col min="16" max="17" width="9.140625" style="31" hidden="1" customWidth="1"/>
    <col min="18" max="18" width="12.28515625" style="18" customWidth="1"/>
    <col min="19" max="20" width="10.28515625" style="18" customWidth="1"/>
    <col min="21" max="57" width="13" style="18" customWidth="1"/>
    <col min="58" max="16384" width="9.140625" style="19"/>
  </cols>
  <sheetData>
    <row r="1" spans="1:57" ht="25.9" customHeight="1" x14ac:dyDescent="0.25">
      <c r="A1" s="16"/>
      <c r="B1" s="128" t="s">
        <v>71</v>
      </c>
      <c r="C1" s="129"/>
      <c r="D1" s="129"/>
      <c r="E1" s="129"/>
      <c r="F1" s="129"/>
      <c r="G1" s="129"/>
      <c r="H1" s="129"/>
      <c r="I1" s="129"/>
      <c r="J1" s="129"/>
      <c r="K1" s="129"/>
      <c r="L1" s="16"/>
      <c r="M1" s="16"/>
      <c r="N1" s="16"/>
      <c r="O1" s="17"/>
      <c r="P1" s="16"/>
      <c r="Q1" s="16"/>
    </row>
    <row r="2" spans="1:57" ht="48.75" customHeight="1" x14ac:dyDescent="0.2">
      <c r="A2" s="16"/>
      <c r="B2" s="130" t="s">
        <v>91</v>
      </c>
      <c r="C2" s="130"/>
      <c r="D2" s="130"/>
      <c r="E2" s="130"/>
      <c r="F2" s="130"/>
      <c r="G2" s="130"/>
      <c r="H2" s="130"/>
      <c r="I2" s="130"/>
      <c r="J2" s="130"/>
      <c r="K2" s="130"/>
      <c r="L2" s="16"/>
      <c r="M2" s="16"/>
      <c r="N2" s="16"/>
      <c r="O2" s="17"/>
      <c r="P2" s="16"/>
      <c r="Q2" s="16"/>
    </row>
    <row r="3" spans="1:57" s="23" customFormat="1" ht="115.9" customHeight="1" x14ac:dyDescent="0.2">
      <c r="A3" s="46" t="s">
        <v>47</v>
      </c>
      <c r="B3" s="47"/>
      <c r="C3" s="105" t="s">
        <v>1</v>
      </c>
      <c r="D3" s="48" t="s">
        <v>2</v>
      </c>
      <c r="E3" s="48" t="s">
        <v>3</v>
      </c>
      <c r="F3" s="48" t="s">
        <v>4</v>
      </c>
      <c r="G3" s="49" t="s">
        <v>5</v>
      </c>
      <c r="H3" s="49" t="s">
        <v>6</v>
      </c>
      <c r="I3" s="48" t="s">
        <v>7</v>
      </c>
      <c r="J3" s="48" t="s">
        <v>8</v>
      </c>
      <c r="K3" s="48" t="s">
        <v>9</v>
      </c>
      <c r="L3" s="41" t="s">
        <v>10</v>
      </c>
      <c r="M3" s="20" t="s">
        <v>11</v>
      </c>
      <c r="N3" s="20" t="s">
        <v>12</v>
      </c>
      <c r="O3" s="21"/>
      <c r="P3" s="22" t="s">
        <v>13</v>
      </c>
      <c r="Q3" s="22" t="s">
        <v>14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s="23" customFormat="1" ht="15" customHeight="1" x14ac:dyDescent="0.2">
      <c r="A4" s="50"/>
      <c r="B4" s="90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41"/>
      <c r="M4" s="20"/>
      <c r="N4" s="20"/>
      <c r="O4" s="21"/>
      <c r="P4" s="22"/>
      <c r="Q4" s="22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s="14" customFormat="1" ht="32.1" customHeight="1" x14ac:dyDescent="0.2">
      <c r="A5" s="52">
        <v>1</v>
      </c>
      <c r="B5" s="57" t="s">
        <v>46</v>
      </c>
      <c r="C5" s="114">
        <v>1</v>
      </c>
      <c r="D5" s="115" t="s">
        <v>16</v>
      </c>
      <c r="E5" s="116">
        <v>15</v>
      </c>
      <c r="F5" s="116">
        <v>0</v>
      </c>
      <c r="G5" s="116">
        <v>0</v>
      </c>
      <c r="H5" s="117">
        <v>15</v>
      </c>
      <c r="I5" s="116">
        <v>0</v>
      </c>
      <c r="J5" s="116">
        <f t="shared" ref="J5:J13" si="0">ROUNDUP(F5/15,0)</f>
        <v>0</v>
      </c>
      <c r="K5" s="116">
        <f t="shared" ref="K5:K13" si="1">ROUNDUP((G5+H5+I5)/15,0)</f>
        <v>1</v>
      </c>
      <c r="L5" s="41" t="str">
        <f>"#REF!/25"</f>
        <v>#REF!/25</v>
      </c>
      <c r="M5" s="7">
        <v>0</v>
      </c>
      <c r="N5" s="7">
        <f>IF(H5&gt;0,1,0)</f>
        <v>1</v>
      </c>
      <c r="O5" s="24" t="str">
        <f>"#REF!/E17"</f>
        <v>#REF!/E17</v>
      </c>
      <c r="P5" s="22">
        <v>4.2</v>
      </c>
      <c r="Q5" s="22" t="str">
        <f>"#REF!-P17"</f>
        <v>#REF!-P17</v>
      </c>
      <c r="R5" s="106"/>
      <c r="S5" s="106"/>
    </row>
    <row r="6" spans="1:57" s="14" customFormat="1" ht="32.1" customHeight="1" x14ac:dyDescent="0.2">
      <c r="A6" s="52">
        <v>2</v>
      </c>
      <c r="B6" s="56" t="s">
        <v>79</v>
      </c>
      <c r="C6" s="114">
        <v>2</v>
      </c>
      <c r="D6" s="115" t="s">
        <v>16</v>
      </c>
      <c r="E6" s="116">
        <v>30</v>
      </c>
      <c r="F6" s="116">
        <v>30</v>
      </c>
      <c r="G6" s="116">
        <v>0</v>
      </c>
      <c r="H6" s="117">
        <v>0</v>
      </c>
      <c r="I6" s="116">
        <v>0</v>
      </c>
      <c r="J6" s="116">
        <f t="shared" si="0"/>
        <v>2</v>
      </c>
      <c r="K6" s="116">
        <f t="shared" si="1"/>
        <v>0</v>
      </c>
      <c r="L6" s="41" t="str">
        <f>"#REF!/25"</f>
        <v>#REF!/25</v>
      </c>
      <c r="M6" s="7">
        <v>0</v>
      </c>
      <c r="N6" s="7" t="e">
        <f>IF(#REF!&gt;0,1,0)</f>
        <v>#REF!</v>
      </c>
      <c r="O6" s="24" t="str">
        <f>"#REF!/E30"</f>
        <v>#REF!/E30</v>
      </c>
      <c r="P6" s="22">
        <v>2.5</v>
      </c>
      <c r="Q6" s="22" t="str">
        <f>"#REF!-P30"</f>
        <v>#REF!-P30</v>
      </c>
      <c r="R6" s="106"/>
      <c r="S6" s="106"/>
    </row>
    <row r="7" spans="1:57" s="14" customFormat="1" ht="17.100000000000001" customHeight="1" x14ac:dyDescent="0.2">
      <c r="A7" s="52">
        <v>3</v>
      </c>
      <c r="B7" s="57" t="s">
        <v>49</v>
      </c>
      <c r="C7" s="114">
        <v>2</v>
      </c>
      <c r="D7" s="115" t="s">
        <v>15</v>
      </c>
      <c r="E7" s="116">
        <v>30</v>
      </c>
      <c r="F7" s="116">
        <v>15</v>
      </c>
      <c r="G7" s="116">
        <v>10</v>
      </c>
      <c r="H7" s="117">
        <v>5</v>
      </c>
      <c r="I7" s="116">
        <v>0</v>
      </c>
      <c r="J7" s="116">
        <f t="shared" si="0"/>
        <v>1</v>
      </c>
      <c r="K7" s="116">
        <f t="shared" si="1"/>
        <v>1</v>
      </c>
      <c r="L7" s="41" t="str">
        <f>"#REF!/25"</f>
        <v>#REF!/25</v>
      </c>
      <c r="M7" s="7">
        <v>0</v>
      </c>
      <c r="N7" s="7">
        <f>IF(H7&gt;0,1,0)</f>
        <v>1</v>
      </c>
      <c r="O7" s="24" t="str">
        <f>"#REF!/E21"</f>
        <v>#REF!/E21</v>
      </c>
      <c r="P7" s="22">
        <f>E7/25</f>
        <v>1.2</v>
      </c>
      <c r="Q7" s="22" t="str">
        <f>"#REF!-P21"</f>
        <v>#REF!-P21</v>
      </c>
      <c r="R7" s="106"/>
      <c r="S7" s="106"/>
    </row>
    <row r="8" spans="1:57" s="15" customFormat="1" ht="17.100000000000001" customHeight="1" x14ac:dyDescent="0.2">
      <c r="A8" s="52">
        <v>4</v>
      </c>
      <c r="B8" s="58" t="s">
        <v>78</v>
      </c>
      <c r="C8" s="114">
        <v>1</v>
      </c>
      <c r="D8" s="115" t="s">
        <v>16</v>
      </c>
      <c r="E8" s="115">
        <v>15</v>
      </c>
      <c r="F8" s="115">
        <v>15</v>
      </c>
      <c r="G8" s="115">
        <v>0</v>
      </c>
      <c r="H8" s="115">
        <v>0</v>
      </c>
      <c r="I8" s="115">
        <v>0</v>
      </c>
      <c r="J8" s="116">
        <f t="shared" si="0"/>
        <v>1</v>
      </c>
      <c r="K8" s="116">
        <f t="shared" si="1"/>
        <v>0</v>
      </c>
      <c r="L8" s="41"/>
      <c r="M8" s="7"/>
      <c r="N8" s="7"/>
      <c r="O8" s="24"/>
      <c r="P8" s="22"/>
      <c r="Q8" s="22"/>
      <c r="R8" s="106"/>
      <c r="S8" s="10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s="15" customFormat="1" ht="32.1" customHeight="1" x14ac:dyDescent="0.2">
      <c r="A9" s="52">
        <v>5</v>
      </c>
      <c r="B9" s="57" t="s">
        <v>84</v>
      </c>
      <c r="C9" s="118">
        <v>3</v>
      </c>
      <c r="D9" s="119" t="s">
        <v>16</v>
      </c>
      <c r="E9" s="120">
        <v>30</v>
      </c>
      <c r="F9" s="121">
        <v>15</v>
      </c>
      <c r="G9" s="121">
        <v>10</v>
      </c>
      <c r="H9" s="121">
        <v>5</v>
      </c>
      <c r="I9" s="120">
        <v>0</v>
      </c>
      <c r="J9" s="120">
        <f t="shared" si="0"/>
        <v>1</v>
      </c>
      <c r="K9" s="120">
        <f t="shared" si="1"/>
        <v>1</v>
      </c>
      <c r="L9" s="11" t="s">
        <v>27</v>
      </c>
      <c r="M9" s="9">
        <v>1</v>
      </c>
      <c r="N9" s="9" t="e">
        <v>#REF!</v>
      </c>
      <c r="O9" s="12" t="s">
        <v>28</v>
      </c>
      <c r="P9" s="13" t="e">
        <v>#REF!</v>
      </c>
      <c r="Q9" s="13" t="s">
        <v>29</v>
      </c>
      <c r="R9" s="106"/>
      <c r="S9" s="10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s="15" customFormat="1" ht="17.100000000000001" customHeight="1" x14ac:dyDescent="0.2">
      <c r="A10" s="52">
        <v>6</v>
      </c>
      <c r="B10" s="61" t="s">
        <v>50</v>
      </c>
      <c r="C10" s="114">
        <v>3</v>
      </c>
      <c r="D10" s="115" t="s">
        <v>15</v>
      </c>
      <c r="E10" s="116">
        <v>30</v>
      </c>
      <c r="F10" s="122">
        <v>10</v>
      </c>
      <c r="G10" s="122">
        <v>10</v>
      </c>
      <c r="H10" s="122">
        <v>10</v>
      </c>
      <c r="I10" s="116">
        <v>0</v>
      </c>
      <c r="J10" s="116">
        <f t="shared" si="0"/>
        <v>1</v>
      </c>
      <c r="K10" s="116">
        <f t="shared" si="1"/>
        <v>2</v>
      </c>
      <c r="L10" s="11"/>
      <c r="M10" s="9"/>
      <c r="N10" s="9"/>
      <c r="O10" s="12"/>
      <c r="P10" s="13"/>
      <c r="Q10" s="13"/>
      <c r="R10" s="106"/>
      <c r="S10" s="10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s="15" customFormat="1" ht="17.100000000000001" customHeight="1" x14ac:dyDescent="0.2">
      <c r="A11" s="52">
        <v>7</v>
      </c>
      <c r="B11" s="62" t="s">
        <v>74</v>
      </c>
      <c r="C11" s="118">
        <v>4</v>
      </c>
      <c r="D11" s="119" t="s">
        <v>15</v>
      </c>
      <c r="E11" s="120">
        <v>45</v>
      </c>
      <c r="F11" s="120">
        <v>15</v>
      </c>
      <c r="G11" s="120">
        <v>15</v>
      </c>
      <c r="H11" s="123">
        <v>10</v>
      </c>
      <c r="I11" s="120">
        <v>5</v>
      </c>
      <c r="J11" s="120">
        <f t="shared" si="0"/>
        <v>1</v>
      </c>
      <c r="K11" s="120">
        <f t="shared" si="1"/>
        <v>2</v>
      </c>
      <c r="L11" s="11"/>
      <c r="M11" s="9"/>
      <c r="N11" s="9"/>
      <c r="O11" s="12"/>
      <c r="P11" s="13"/>
      <c r="Q11" s="13"/>
      <c r="R11" s="106"/>
      <c r="S11" s="106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s="15" customFormat="1" ht="17.100000000000001" customHeight="1" x14ac:dyDescent="0.2">
      <c r="A12" s="52">
        <v>8</v>
      </c>
      <c r="B12" s="62" t="s">
        <v>70</v>
      </c>
      <c r="C12" s="118">
        <v>4</v>
      </c>
      <c r="D12" s="119" t="s">
        <v>16</v>
      </c>
      <c r="E12" s="120">
        <v>45</v>
      </c>
      <c r="F12" s="120">
        <v>15</v>
      </c>
      <c r="G12" s="120">
        <v>15</v>
      </c>
      <c r="H12" s="123">
        <v>15</v>
      </c>
      <c r="I12" s="120">
        <v>0</v>
      </c>
      <c r="J12" s="120">
        <v>1</v>
      </c>
      <c r="K12" s="120">
        <v>2</v>
      </c>
      <c r="L12" s="11"/>
      <c r="M12" s="9"/>
      <c r="N12" s="9"/>
      <c r="O12" s="12"/>
      <c r="P12" s="13"/>
      <c r="Q12" s="13"/>
      <c r="R12" s="106"/>
      <c r="S12" s="10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s="14" customFormat="1" ht="17.100000000000001" customHeight="1" x14ac:dyDescent="0.2">
      <c r="A13" s="52">
        <v>9</v>
      </c>
      <c r="B13" s="58" t="s">
        <v>65</v>
      </c>
      <c r="C13" s="114">
        <v>3</v>
      </c>
      <c r="D13" s="115" t="s">
        <v>16</v>
      </c>
      <c r="E13" s="116">
        <v>40</v>
      </c>
      <c r="F13" s="121">
        <v>15</v>
      </c>
      <c r="G13" s="121">
        <v>10</v>
      </c>
      <c r="H13" s="119">
        <v>10</v>
      </c>
      <c r="I13" s="120">
        <v>5</v>
      </c>
      <c r="J13" s="120">
        <f t="shared" si="0"/>
        <v>1</v>
      </c>
      <c r="K13" s="120">
        <f t="shared" si="1"/>
        <v>2</v>
      </c>
      <c r="L13" s="13"/>
      <c r="M13" s="9"/>
      <c r="N13" s="9"/>
      <c r="O13" s="10"/>
      <c r="P13" s="9"/>
      <c r="Q13" s="9"/>
      <c r="R13" s="106"/>
      <c r="S13" s="106"/>
    </row>
    <row r="14" spans="1:57" s="14" customFormat="1" ht="17.100000000000001" customHeight="1" x14ac:dyDescent="0.2">
      <c r="A14" s="63">
        <v>10</v>
      </c>
      <c r="B14" s="64" t="s">
        <v>52</v>
      </c>
      <c r="C14" s="114">
        <v>4</v>
      </c>
      <c r="D14" s="115" t="s">
        <v>15</v>
      </c>
      <c r="E14" s="116">
        <v>45</v>
      </c>
      <c r="F14" s="120">
        <v>15</v>
      </c>
      <c r="G14" s="120">
        <v>15</v>
      </c>
      <c r="H14" s="123">
        <v>15</v>
      </c>
      <c r="I14" s="120">
        <v>0</v>
      </c>
      <c r="J14" s="120">
        <f>ROUNDUP(F14/15,0)</f>
        <v>1</v>
      </c>
      <c r="K14" s="120">
        <f>ROUNDUP((G14+H14+I14)/15,0)</f>
        <v>2</v>
      </c>
      <c r="L14" s="42"/>
      <c r="M14" s="42"/>
      <c r="N14" s="42"/>
      <c r="O14" s="42"/>
      <c r="P14" s="42"/>
      <c r="Q14" s="42"/>
      <c r="R14" s="106"/>
      <c r="S14" s="106"/>
    </row>
    <row r="15" spans="1:57" s="14" customFormat="1" ht="17.100000000000001" customHeight="1" x14ac:dyDescent="0.2">
      <c r="A15" s="63">
        <v>11</v>
      </c>
      <c r="B15" s="64" t="s">
        <v>88</v>
      </c>
      <c r="C15" s="114">
        <v>3</v>
      </c>
      <c r="D15" s="115" t="s">
        <v>16</v>
      </c>
      <c r="E15" s="116">
        <v>30</v>
      </c>
      <c r="F15" s="120">
        <v>10</v>
      </c>
      <c r="G15" s="120">
        <v>10</v>
      </c>
      <c r="H15" s="123">
        <v>10</v>
      </c>
      <c r="I15" s="120"/>
      <c r="J15" s="120">
        <f>ROUNDUP(F15/15,0)</f>
        <v>1</v>
      </c>
      <c r="K15" s="120">
        <v>1</v>
      </c>
      <c r="L15" s="42"/>
      <c r="M15" s="42"/>
      <c r="N15" s="42"/>
      <c r="O15" s="42"/>
      <c r="P15" s="42"/>
      <c r="Q15" s="42"/>
      <c r="R15" s="106"/>
      <c r="S15" s="106"/>
    </row>
    <row r="16" spans="1:57" s="15" customFormat="1" ht="21.6" customHeight="1" x14ac:dyDescent="0.2">
      <c r="A16" s="65"/>
      <c r="B16" s="66" t="s">
        <v>17</v>
      </c>
      <c r="C16" s="72">
        <f>SUM(C5:C15)</f>
        <v>30</v>
      </c>
      <c r="D16" s="73" t="s">
        <v>43</v>
      </c>
      <c r="E16" s="72">
        <f>SUM(E5:E15)</f>
        <v>355</v>
      </c>
      <c r="F16" s="72">
        <f t="shared" ref="F16:K16" si="2">SUM(F5:F15)</f>
        <v>155</v>
      </c>
      <c r="G16" s="72">
        <f t="shared" si="2"/>
        <v>95</v>
      </c>
      <c r="H16" s="72">
        <f t="shared" si="2"/>
        <v>95</v>
      </c>
      <c r="I16" s="72">
        <f t="shared" si="2"/>
        <v>10</v>
      </c>
      <c r="J16" s="72">
        <f t="shared" si="2"/>
        <v>11</v>
      </c>
      <c r="K16" s="72">
        <f t="shared" si="2"/>
        <v>14</v>
      </c>
      <c r="L16" s="11" t="str">
        <f>"#REF!/25"</f>
        <v>#REF!/25</v>
      </c>
      <c r="M16" s="9">
        <v>0</v>
      </c>
      <c r="N16" s="9">
        <f>IF(H11&gt;0,1,0)</f>
        <v>1</v>
      </c>
      <c r="O16" s="12" t="str">
        <f>"#REF!/E29"</f>
        <v>#REF!/E29</v>
      </c>
      <c r="P16" s="13">
        <v>2.6</v>
      </c>
      <c r="Q16" s="13" t="str">
        <f>"#REF!-P29"</f>
        <v>#REF!-P29</v>
      </c>
      <c r="R16" s="106"/>
      <c r="S16" s="10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s="15" customFormat="1" ht="15.75" customHeight="1" x14ac:dyDescent="0.2">
      <c r="A17" s="65"/>
      <c r="B17" s="67" t="s">
        <v>19</v>
      </c>
      <c r="C17" s="68"/>
      <c r="D17" s="47"/>
      <c r="E17" s="68"/>
      <c r="F17" s="68"/>
      <c r="G17" s="68"/>
      <c r="H17" s="68"/>
      <c r="I17" s="68"/>
      <c r="J17" s="68"/>
      <c r="K17" s="68"/>
      <c r="L17" s="11"/>
      <c r="M17" s="9"/>
      <c r="N17" s="9"/>
      <c r="O17" s="12"/>
      <c r="P17" s="13"/>
      <c r="Q17" s="13"/>
      <c r="R17" s="106"/>
      <c r="S17" s="10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s="15" customFormat="1" ht="32.1" customHeight="1" x14ac:dyDescent="0.2">
      <c r="A18" s="65">
        <v>12</v>
      </c>
      <c r="B18" s="56" t="s">
        <v>90</v>
      </c>
      <c r="C18" s="114">
        <v>2</v>
      </c>
      <c r="D18" s="119" t="s">
        <v>16</v>
      </c>
      <c r="E18" s="120">
        <v>30</v>
      </c>
      <c r="F18" s="120">
        <v>30</v>
      </c>
      <c r="G18" s="120">
        <v>0</v>
      </c>
      <c r="H18" s="123">
        <v>0</v>
      </c>
      <c r="I18" s="120">
        <v>0</v>
      </c>
      <c r="J18" s="120">
        <f>ROUNDUP(F18/15,0)</f>
        <v>2</v>
      </c>
      <c r="K18" s="120">
        <f>ROUNDUP((G18+H18+I18)/15,0)</f>
        <v>0</v>
      </c>
      <c r="L18" s="11" t="str">
        <f>"#REF!/25"</f>
        <v>#REF!/25</v>
      </c>
      <c r="M18" s="9">
        <v>0</v>
      </c>
      <c r="N18" s="9" t="e">
        <f>IF(#REF!&gt;0,1,0)</f>
        <v>#REF!</v>
      </c>
      <c r="O18" s="12" t="str">
        <f>"#REF!/E30"</f>
        <v>#REF!/E30</v>
      </c>
      <c r="P18" s="13">
        <v>2.5</v>
      </c>
      <c r="Q18" s="13" t="str">
        <f>"#REF!-P30"</f>
        <v>#REF!-P30</v>
      </c>
      <c r="R18" s="106"/>
      <c r="S18" s="106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s="15" customFormat="1" ht="17.100000000000001" customHeight="1" x14ac:dyDescent="0.2">
      <c r="A19" s="50">
        <v>13</v>
      </c>
      <c r="B19" s="69" t="s">
        <v>89</v>
      </c>
      <c r="C19" s="118">
        <v>3</v>
      </c>
      <c r="D19" s="119" t="s">
        <v>16</v>
      </c>
      <c r="E19" s="120">
        <v>30</v>
      </c>
      <c r="F19" s="120">
        <v>15</v>
      </c>
      <c r="G19" s="120">
        <v>10</v>
      </c>
      <c r="H19" s="120">
        <v>5</v>
      </c>
      <c r="I19" s="120">
        <v>0</v>
      </c>
      <c r="J19" s="120">
        <f>ROUNDUP(F19/15,0)</f>
        <v>1</v>
      </c>
      <c r="K19" s="120">
        <f>ROUNDUP((G19+H19+I19)/15,0)</f>
        <v>1</v>
      </c>
      <c r="L19" s="43"/>
      <c r="M19" s="9"/>
      <c r="N19" s="9"/>
      <c r="O19" s="12"/>
      <c r="P19" s="13"/>
      <c r="Q19" s="13"/>
      <c r="R19" s="106"/>
      <c r="S19" s="10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s="15" customFormat="1" ht="17.100000000000001" customHeight="1" x14ac:dyDescent="0.2">
      <c r="A20" s="65">
        <v>14</v>
      </c>
      <c r="B20" s="58" t="s">
        <v>85</v>
      </c>
      <c r="C20" s="124">
        <v>2</v>
      </c>
      <c r="D20" s="125" t="s">
        <v>16</v>
      </c>
      <c r="E20" s="125">
        <v>20</v>
      </c>
      <c r="F20" s="125">
        <v>5</v>
      </c>
      <c r="G20" s="125">
        <v>10</v>
      </c>
      <c r="H20" s="125">
        <v>5</v>
      </c>
      <c r="I20" s="125">
        <v>0</v>
      </c>
      <c r="J20" s="125">
        <v>1</v>
      </c>
      <c r="K20" s="125">
        <v>1</v>
      </c>
      <c r="L20" s="43"/>
      <c r="M20" s="9"/>
      <c r="N20" s="9"/>
      <c r="O20" s="12"/>
      <c r="P20" s="13"/>
      <c r="Q20" s="13"/>
      <c r="R20" s="106"/>
      <c r="S20" s="10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s="15" customFormat="1" ht="32.1" customHeight="1" x14ac:dyDescent="0.2">
      <c r="A21" s="50">
        <v>15</v>
      </c>
      <c r="B21" s="58" t="s">
        <v>62</v>
      </c>
      <c r="C21" s="115">
        <v>3</v>
      </c>
      <c r="D21" s="115" t="s">
        <v>15</v>
      </c>
      <c r="E21" s="115">
        <v>30</v>
      </c>
      <c r="F21" s="115">
        <v>10</v>
      </c>
      <c r="G21" s="119">
        <v>10</v>
      </c>
      <c r="H21" s="119">
        <v>10</v>
      </c>
      <c r="I21" s="119">
        <v>0</v>
      </c>
      <c r="J21" s="120">
        <v>1</v>
      </c>
      <c r="K21" s="120">
        <f t="shared" ref="K21:K27" si="3">ROUNDUP((G21+H21+I21)/15,0)</f>
        <v>2</v>
      </c>
      <c r="L21" s="43"/>
      <c r="M21" s="9"/>
      <c r="N21" s="9"/>
      <c r="O21" s="12"/>
      <c r="P21" s="13"/>
      <c r="Q21" s="13"/>
      <c r="R21" s="106"/>
      <c r="S21" s="106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s="15" customFormat="1" ht="17.100000000000001" customHeight="1" x14ac:dyDescent="0.2">
      <c r="A22" s="65">
        <v>16</v>
      </c>
      <c r="B22" s="70" t="s">
        <v>86</v>
      </c>
      <c r="C22" s="114">
        <v>4</v>
      </c>
      <c r="D22" s="115" t="s">
        <v>15</v>
      </c>
      <c r="E22" s="116">
        <v>45</v>
      </c>
      <c r="F22" s="115">
        <v>15</v>
      </c>
      <c r="G22" s="119">
        <v>15</v>
      </c>
      <c r="H22" s="119">
        <v>10</v>
      </c>
      <c r="I22" s="120">
        <v>5</v>
      </c>
      <c r="J22" s="120">
        <f>ROUNDUP(F22/15,0)</f>
        <v>1</v>
      </c>
      <c r="K22" s="120">
        <f t="shared" si="3"/>
        <v>2</v>
      </c>
      <c r="L22" s="43"/>
      <c r="M22" s="9"/>
      <c r="N22" s="9"/>
      <c r="O22" s="12"/>
      <c r="P22" s="13"/>
      <c r="Q22" s="13"/>
      <c r="R22" s="106"/>
      <c r="S22" s="106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s="15" customFormat="1" ht="30.6" customHeight="1" x14ac:dyDescent="0.2">
      <c r="A23" s="50">
        <v>17</v>
      </c>
      <c r="B23" s="58" t="s">
        <v>51</v>
      </c>
      <c r="C23" s="115">
        <v>3</v>
      </c>
      <c r="D23" s="115" t="s">
        <v>15</v>
      </c>
      <c r="E23" s="115">
        <v>30</v>
      </c>
      <c r="F23" s="115">
        <v>10</v>
      </c>
      <c r="G23" s="119">
        <v>10</v>
      </c>
      <c r="H23" s="119">
        <v>5</v>
      </c>
      <c r="I23" s="119">
        <v>5</v>
      </c>
      <c r="J23" s="120">
        <f>ROUNDUP(F23/15,0)</f>
        <v>1</v>
      </c>
      <c r="K23" s="120">
        <f t="shared" si="3"/>
        <v>2</v>
      </c>
      <c r="L23" s="25"/>
      <c r="M23" s="9"/>
      <c r="N23" s="9"/>
      <c r="O23" s="12"/>
      <c r="P23" s="13"/>
      <c r="Q23" s="13"/>
      <c r="R23" s="106"/>
      <c r="S23" s="10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s="14" customFormat="1" ht="17.100000000000001" customHeight="1" x14ac:dyDescent="0.2">
      <c r="A24" s="65">
        <v>18</v>
      </c>
      <c r="B24" s="56" t="s">
        <v>48</v>
      </c>
      <c r="C24" s="114">
        <v>6</v>
      </c>
      <c r="D24" s="115" t="s">
        <v>15</v>
      </c>
      <c r="E24" s="115">
        <v>60</v>
      </c>
      <c r="F24" s="115">
        <v>10</v>
      </c>
      <c r="G24" s="119">
        <v>10</v>
      </c>
      <c r="H24" s="119">
        <v>35</v>
      </c>
      <c r="I24" s="119">
        <v>5</v>
      </c>
      <c r="J24" s="120">
        <f>ROUNDUP(F24/15,0)</f>
        <v>1</v>
      </c>
      <c r="K24" s="120">
        <f t="shared" si="3"/>
        <v>4</v>
      </c>
      <c r="L24" s="13"/>
      <c r="M24" s="9"/>
      <c r="N24" s="9"/>
      <c r="O24" s="10"/>
      <c r="P24" s="9"/>
      <c r="Q24" s="9"/>
      <c r="R24" s="106"/>
      <c r="S24" s="106"/>
    </row>
    <row r="25" spans="1:57" s="14" customFormat="1" ht="17.100000000000001" customHeight="1" x14ac:dyDescent="0.2">
      <c r="A25" s="50">
        <v>19</v>
      </c>
      <c r="B25" s="56" t="s">
        <v>87</v>
      </c>
      <c r="C25" s="114">
        <v>3</v>
      </c>
      <c r="D25" s="115" t="s">
        <v>16</v>
      </c>
      <c r="E25" s="115">
        <v>35</v>
      </c>
      <c r="F25" s="115">
        <v>10</v>
      </c>
      <c r="G25" s="119">
        <v>10</v>
      </c>
      <c r="H25" s="119">
        <v>15</v>
      </c>
      <c r="I25" s="119"/>
      <c r="J25" s="120">
        <v>1</v>
      </c>
      <c r="K25" s="120">
        <v>1</v>
      </c>
      <c r="L25" s="13"/>
      <c r="M25" s="9"/>
      <c r="N25" s="9"/>
      <c r="O25" s="10"/>
      <c r="P25" s="9"/>
      <c r="Q25" s="9"/>
      <c r="R25" s="106"/>
      <c r="S25" s="106"/>
    </row>
    <row r="26" spans="1:57" s="14" customFormat="1" ht="57" customHeight="1" x14ac:dyDescent="0.2">
      <c r="A26" s="65">
        <v>20</v>
      </c>
      <c r="B26" s="64" t="s">
        <v>80</v>
      </c>
      <c r="C26" s="115">
        <v>3</v>
      </c>
      <c r="D26" s="115" t="s">
        <v>16</v>
      </c>
      <c r="E26" s="115">
        <v>30</v>
      </c>
      <c r="F26" s="115">
        <v>15</v>
      </c>
      <c r="G26" s="119">
        <v>5</v>
      </c>
      <c r="H26" s="119">
        <v>10</v>
      </c>
      <c r="I26" s="119">
        <v>0</v>
      </c>
      <c r="J26" s="120">
        <f>ROUNDUP(F26/15,0)</f>
        <v>1</v>
      </c>
      <c r="K26" s="120">
        <v>2</v>
      </c>
      <c r="L26" s="9"/>
      <c r="M26" s="9"/>
      <c r="N26" s="9"/>
      <c r="O26" s="10"/>
      <c r="P26" s="9"/>
      <c r="Q26" s="9"/>
      <c r="R26" s="106"/>
      <c r="S26" s="106"/>
    </row>
    <row r="27" spans="1:57" s="14" customFormat="1" ht="17.100000000000001" customHeight="1" x14ac:dyDescent="0.2">
      <c r="A27" s="50">
        <v>21</v>
      </c>
      <c r="B27" s="64" t="s">
        <v>41</v>
      </c>
      <c r="C27" s="114">
        <v>1</v>
      </c>
      <c r="D27" s="115" t="s">
        <v>16</v>
      </c>
      <c r="E27" s="116">
        <v>15</v>
      </c>
      <c r="F27" s="116">
        <v>0</v>
      </c>
      <c r="G27" s="116">
        <v>0</v>
      </c>
      <c r="H27" s="116">
        <v>15</v>
      </c>
      <c r="I27" s="116">
        <v>0</v>
      </c>
      <c r="J27" s="116">
        <f>ROUNDUP(F27/15,0)</f>
        <v>0</v>
      </c>
      <c r="K27" s="116">
        <f t="shared" si="3"/>
        <v>1</v>
      </c>
      <c r="L27" s="44"/>
      <c r="M27" s="26"/>
      <c r="N27" s="26"/>
      <c r="O27" s="27"/>
      <c r="P27" s="26"/>
      <c r="Q27" s="26"/>
      <c r="R27" s="106"/>
      <c r="S27" s="106"/>
    </row>
    <row r="28" spans="1:57" s="28" customFormat="1" ht="18" customHeight="1" x14ac:dyDescent="0.2">
      <c r="A28" s="65"/>
      <c r="B28" s="71" t="s">
        <v>17</v>
      </c>
      <c r="C28" s="72">
        <f>SUM(C18:C27)</f>
        <v>30</v>
      </c>
      <c r="D28" s="73" t="s">
        <v>43</v>
      </c>
      <c r="E28" s="72">
        <f>SUM(E18:E27)</f>
        <v>325</v>
      </c>
      <c r="F28" s="72">
        <f>SUM(F18:F27)</f>
        <v>120</v>
      </c>
      <c r="G28" s="72">
        <f>SUM(G18:G27)</f>
        <v>80</v>
      </c>
      <c r="H28" s="72">
        <f>SUM(H18:H27)</f>
        <v>110</v>
      </c>
      <c r="I28" s="72">
        <f t="shared" ref="I28:K28" si="4">SUM(I18:I27)</f>
        <v>15</v>
      </c>
      <c r="J28" s="72">
        <f t="shared" si="4"/>
        <v>10</v>
      </c>
      <c r="K28" s="72">
        <f t="shared" si="4"/>
        <v>16</v>
      </c>
      <c r="L28" s="22"/>
      <c r="M28" s="7"/>
      <c r="N28" s="7"/>
      <c r="O28" s="8"/>
      <c r="P28" s="7"/>
      <c r="Q28" s="7"/>
      <c r="R28" s="106"/>
      <c r="S28" s="106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</row>
    <row r="29" spans="1:57" s="28" customFormat="1" ht="18.75" customHeight="1" x14ac:dyDescent="0.2">
      <c r="A29" s="65"/>
      <c r="B29" s="74" t="s">
        <v>20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22"/>
      <c r="M29" s="7"/>
      <c r="N29" s="7"/>
      <c r="O29" s="8"/>
      <c r="P29" s="7"/>
      <c r="Q29" s="7"/>
      <c r="R29" s="106"/>
      <c r="S29" s="106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</row>
    <row r="30" spans="1:57" s="28" customFormat="1" ht="17.100000000000001" customHeight="1" x14ac:dyDescent="0.2">
      <c r="A30" s="65">
        <v>22</v>
      </c>
      <c r="B30" s="64" t="s">
        <v>63</v>
      </c>
      <c r="C30" s="118">
        <v>2</v>
      </c>
      <c r="D30" s="119" t="s">
        <v>16</v>
      </c>
      <c r="E30" s="120">
        <v>30</v>
      </c>
      <c r="F30" s="120">
        <v>15</v>
      </c>
      <c r="G30" s="120">
        <v>5</v>
      </c>
      <c r="H30" s="120">
        <v>5</v>
      </c>
      <c r="I30" s="120">
        <v>5</v>
      </c>
      <c r="J30" s="120">
        <f>ROUNDUP(F30/15,0)</f>
        <v>1</v>
      </c>
      <c r="K30" s="120">
        <f>ROUNDUP((G30+H30+I30)/15,0)</f>
        <v>1</v>
      </c>
      <c r="L30" s="22"/>
      <c r="M30" s="7"/>
      <c r="N30" s="7"/>
      <c r="O30" s="8"/>
      <c r="P30" s="7"/>
      <c r="Q30" s="7"/>
      <c r="R30" s="106"/>
      <c r="S30" s="106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1:57" s="1" customFormat="1" ht="32.1" customHeight="1" x14ac:dyDescent="0.2">
      <c r="A31" s="65">
        <v>23</v>
      </c>
      <c r="B31" s="58" t="s">
        <v>53</v>
      </c>
      <c r="C31" s="114">
        <v>3</v>
      </c>
      <c r="D31" s="115" t="s">
        <v>15</v>
      </c>
      <c r="E31" s="116">
        <v>40</v>
      </c>
      <c r="F31" s="116">
        <v>15</v>
      </c>
      <c r="G31" s="116">
        <v>10</v>
      </c>
      <c r="H31" s="117">
        <v>15</v>
      </c>
      <c r="I31" s="116">
        <v>0</v>
      </c>
      <c r="J31" s="116">
        <v>1</v>
      </c>
      <c r="K31" s="116">
        <f t="shared" ref="K31:K37" si="5">ROUNDUP((G31+H31+I31)/15,0)</f>
        <v>2</v>
      </c>
      <c r="L31" s="7"/>
      <c r="M31" s="7"/>
      <c r="N31" s="7"/>
      <c r="O31" s="8"/>
      <c r="P31" s="7"/>
      <c r="Q31" s="7"/>
      <c r="R31" s="106"/>
      <c r="S31" s="10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s="14" customFormat="1" ht="24.75" customHeight="1" x14ac:dyDescent="0.2">
      <c r="A32" s="65">
        <v>24</v>
      </c>
      <c r="B32" s="64" t="s">
        <v>69</v>
      </c>
      <c r="C32" s="115">
        <v>2</v>
      </c>
      <c r="D32" s="115" t="s">
        <v>16</v>
      </c>
      <c r="E32" s="115">
        <v>30</v>
      </c>
      <c r="F32" s="115">
        <v>15</v>
      </c>
      <c r="G32" s="115">
        <v>10</v>
      </c>
      <c r="H32" s="115">
        <v>5</v>
      </c>
      <c r="I32" s="115">
        <v>0</v>
      </c>
      <c r="J32" s="116">
        <f>ROUNDUP(F32/15,0)</f>
        <v>1</v>
      </c>
      <c r="K32" s="116">
        <v>1</v>
      </c>
      <c r="L32" s="22"/>
      <c r="M32" s="7"/>
      <c r="N32" s="7"/>
      <c r="O32" s="8"/>
      <c r="P32" s="7"/>
      <c r="Q32" s="7"/>
      <c r="R32" s="106"/>
      <c r="S32" s="106"/>
    </row>
    <row r="33" spans="1:57" s="14" customFormat="1" ht="57.95" customHeight="1" x14ac:dyDescent="0.2">
      <c r="A33" s="65">
        <v>25</v>
      </c>
      <c r="B33" s="70" t="s">
        <v>81</v>
      </c>
      <c r="C33" s="114">
        <v>2</v>
      </c>
      <c r="D33" s="115" t="s">
        <v>16</v>
      </c>
      <c r="E33" s="116">
        <v>30</v>
      </c>
      <c r="F33" s="116">
        <v>15</v>
      </c>
      <c r="G33" s="116">
        <v>5</v>
      </c>
      <c r="H33" s="116">
        <v>5</v>
      </c>
      <c r="I33" s="116">
        <v>5</v>
      </c>
      <c r="J33" s="116">
        <f>ROUNDUP(F33/15,0)</f>
        <v>1</v>
      </c>
      <c r="K33" s="116">
        <f>ROUNDUP((G33+H33+I33)/15,0)</f>
        <v>1</v>
      </c>
      <c r="L33" s="8"/>
      <c r="M33" s="8"/>
      <c r="N33" s="8"/>
      <c r="O33" s="8"/>
      <c r="P33" s="8"/>
      <c r="Q33" s="8"/>
      <c r="R33" s="106"/>
      <c r="S33" s="106"/>
    </row>
    <row r="34" spans="1:57" s="1" customFormat="1" ht="62.25" customHeight="1" x14ac:dyDescent="0.2">
      <c r="A34" s="65">
        <v>26</v>
      </c>
      <c r="B34" s="58" t="s">
        <v>82</v>
      </c>
      <c r="C34" s="125">
        <v>2</v>
      </c>
      <c r="D34" s="125" t="s">
        <v>16</v>
      </c>
      <c r="E34" s="126">
        <v>30</v>
      </c>
      <c r="F34" s="126">
        <v>15</v>
      </c>
      <c r="G34" s="126">
        <v>5</v>
      </c>
      <c r="H34" s="126">
        <v>5</v>
      </c>
      <c r="I34" s="126">
        <v>5</v>
      </c>
      <c r="J34" s="126">
        <v>1</v>
      </c>
      <c r="K34" s="126">
        <v>1</v>
      </c>
      <c r="R34" s="106"/>
      <c r="S34" s="106"/>
      <c r="T34" s="4"/>
      <c r="U34" s="4"/>
      <c r="V34" s="4"/>
      <c r="W34" s="4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41.25" customHeight="1" x14ac:dyDescent="0.2">
      <c r="A35" s="65">
        <v>27</v>
      </c>
      <c r="B35" s="64" t="s">
        <v>83</v>
      </c>
      <c r="C35" s="115">
        <v>2</v>
      </c>
      <c r="D35" s="115" t="s">
        <v>16</v>
      </c>
      <c r="E35" s="119">
        <v>30</v>
      </c>
      <c r="F35" s="119">
        <v>15</v>
      </c>
      <c r="G35" s="119">
        <v>10</v>
      </c>
      <c r="H35" s="119">
        <v>5</v>
      </c>
      <c r="I35" s="119">
        <v>0</v>
      </c>
      <c r="J35" s="120">
        <f t="shared" ref="J35:J37" si="6">ROUNDUP(F35/15,0)</f>
        <v>1</v>
      </c>
      <c r="K35" s="120">
        <f t="shared" si="5"/>
        <v>1</v>
      </c>
      <c r="L35" s="8"/>
      <c r="M35" s="8"/>
      <c r="N35" s="8"/>
      <c r="O35" s="8"/>
      <c r="P35" s="8"/>
      <c r="Q35" s="8"/>
      <c r="R35" s="106"/>
      <c r="S35" s="106"/>
    </row>
    <row r="36" spans="1:57" ht="17.100000000000001" customHeight="1" x14ac:dyDescent="0.2">
      <c r="A36" s="65">
        <v>28</v>
      </c>
      <c r="B36" s="64" t="s">
        <v>42</v>
      </c>
      <c r="C36" s="114">
        <v>2</v>
      </c>
      <c r="D36" s="115" t="s">
        <v>16</v>
      </c>
      <c r="E36" s="116">
        <v>30</v>
      </c>
      <c r="F36" s="116">
        <v>0</v>
      </c>
      <c r="G36" s="116">
        <v>0</v>
      </c>
      <c r="H36" s="116">
        <v>30</v>
      </c>
      <c r="I36" s="116">
        <v>0</v>
      </c>
      <c r="J36" s="116">
        <f t="shared" si="6"/>
        <v>0</v>
      </c>
      <c r="K36" s="116">
        <f t="shared" si="5"/>
        <v>2</v>
      </c>
      <c r="L36" s="7"/>
      <c r="M36" s="7"/>
      <c r="N36" s="7"/>
      <c r="O36" s="8"/>
      <c r="P36" s="7"/>
      <c r="Q36" s="7"/>
      <c r="R36" s="106"/>
      <c r="S36" s="106"/>
    </row>
    <row r="37" spans="1:57" ht="17.100000000000001" customHeight="1" x14ac:dyDescent="0.2">
      <c r="A37" s="65">
        <v>29</v>
      </c>
      <c r="B37" s="64" t="s">
        <v>72</v>
      </c>
      <c r="C37" s="114">
        <v>15</v>
      </c>
      <c r="D37" s="115" t="s">
        <v>15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f t="shared" si="6"/>
        <v>0</v>
      </c>
      <c r="K37" s="116">
        <f t="shared" si="5"/>
        <v>0</v>
      </c>
      <c r="L37" s="7"/>
      <c r="M37" s="7"/>
      <c r="N37" s="7"/>
      <c r="O37" s="8"/>
      <c r="P37" s="7"/>
      <c r="Q37" s="7"/>
      <c r="R37" s="106"/>
      <c r="S37" s="106"/>
    </row>
    <row r="38" spans="1:57" ht="25.5" customHeight="1" x14ac:dyDescent="0.2">
      <c r="A38" s="50"/>
      <c r="B38" s="76" t="s">
        <v>17</v>
      </c>
      <c r="C38" s="77">
        <f>SUM(C30:C37)</f>
        <v>30</v>
      </c>
      <c r="D38" s="73" t="s">
        <v>30</v>
      </c>
      <c r="E38" s="72">
        <f t="shared" ref="E38:K38" si="7">SUM(E30:E37)</f>
        <v>220</v>
      </c>
      <c r="F38" s="72">
        <f t="shared" si="7"/>
        <v>90</v>
      </c>
      <c r="G38" s="72">
        <f t="shared" si="7"/>
        <v>45</v>
      </c>
      <c r="H38" s="72">
        <f t="shared" si="7"/>
        <v>70</v>
      </c>
      <c r="I38" s="72">
        <f t="shared" si="7"/>
        <v>15</v>
      </c>
      <c r="J38" s="72">
        <f t="shared" si="7"/>
        <v>6</v>
      </c>
      <c r="K38" s="72">
        <f t="shared" si="7"/>
        <v>9</v>
      </c>
      <c r="L38" s="7"/>
      <c r="M38" s="7"/>
      <c r="N38" s="7"/>
      <c r="O38" s="8"/>
      <c r="P38" s="7"/>
      <c r="Q38" s="7"/>
      <c r="R38" s="106"/>
      <c r="S38" s="106"/>
    </row>
    <row r="39" spans="1:57" ht="21.95" customHeight="1" x14ac:dyDescent="0.2">
      <c r="A39" s="50"/>
      <c r="B39" s="107" t="s">
        <v>26</v>
      </c>
      <c r="C39" s="72">
        <f>C16+C28+C38</f>
        <v>90</v>
      </c>
      <c r="D39" s="72" t="s">
        <v>44</v>
      </c>
      <c r="E39" s="72">
        <f>E16+E28+E38</f>
        <v>900</v>
      </c>
      <c r="F39" s="72">
        <f t="shared" ref="F39:I39" si="8">F16+F28+F38</f>
        <v>365</v>
      </c>
      <c r="G39" s="72">
        <f t="shared" si="8"/>
        <v>220</v>
      </c>
      <c r="H39" s="72">
        <f t="shared" si="8"/>
        <v>275</v>
      </c>
      <c r="I39" s="72">
        <f t="shared" si="8"/>
        <v>40</v>
      </c>
      <c r="J39" s="72"/>
      <c r="K39" s="116"/>
      <c r="L39" s="7"/>
      <c r="M39" s="7"/>
      <c r="N39" s="7"/>
      <c r="O39" s="8"/>
      <c r="P39" s="7"/>
      <c r="Q39" s="7"/>
      <c r="R39" s="106"/>
      <c r="S39" s="106"/>
    </row>
    <row r="40" spans="1:57" ht="21.95" customHeight="1" x14ac:dyDescent="0.2">
      <c r="A40" s="50"/>
      <c r="B40" s="78" t="s">
        <v>31</v>
      </c>
      <c r="C40" s="72"/>
      <c r="D40" s="79"/>
      <c r="E40" s="80">
        <v>100</v>
      </c>
      <c r="F40" s="81">
        <f>F39*100/E39</f>
        <v>40.555555555555557</v>
      </c>
      <c r="G40" s="82">
        <f>G39*100/E39</f>
        <v>24.444444444444443</v>
      </c>
      <c r="H40" s="82">
        <f>H39*100/E39</f>
        <v>30.555555555555557</v>
      </c>
      <c r="I40" s="82">
        <f>I39*100/E39</f>
        <v>4.4444444444444446</v>
      </c>
      <c r="J40" s="72"/>
      <c r="K40" s="72"/>
      <c r="L40" s="7"/>
      <c r="M40" s="7"/>
      <c r="N40" s="7"/>
      <c r="O40" s="8"/>
      <c r="P40" s="7"/>
      <c r="Q40" s="7"/>
      <c r="R40" s="127"/>
    </row>
    <row r="41" spans="1:57" x14ac:dyDescent="0.2">
      <c r="A41" s="131" t="s">
        <v>73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2"/>
      <c r="M41" s="2"/>
      <c r="N41" s="2"/>
      <c r="O41" s="3"/>
      <c r="P41" s="2"/>
      <c r="Q41" s="2"/>
    </row>
    <row r="42" spans="1:57" s="28" customFormat="1" x14ac:dyDescent="0.2">
      <c r="A42" s="31"/>
      <c r="B42" s="83"/>
      <c r="C42" s="84"/>
      <c r="D42" s="85"/>
      <c r="E42" s="85"/>
      <c r="F42" s="85"/>
      <c r="G42" s="85"/>
      <c r="H42" s="85"/>
      <c r="I42" s="85"/>
      <c r="J42" s="31"/>
      <c r="K42" s="32"/>
      <c r="L42" s="2"/>
      <c r="M42" s="2"/>
      <c r="N42" s="2"/>
      <c r="O42" s="3"/>
      <c r="P42" s="2"/>
      <c r="Q42" s="2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1:57" x14ac:dyDescent="0.2">
      <c r="A43" s="18"/>
      <c r="B43" s="29"/>
      <c r="C43" s="30"/>
      <c r="D43" s="6"/>
      <c r="E43" s="6"/>
      <c r="F43" s="6"/>
      <c r="G43" s="6"/>
      <c r="H43" s="6"/>
      <c r="I43" s="6"/>
      <c r="J43" s="2"/>
      <c r="K43" s="5"/>
      <c r="L43" s="2"/>
      <c r="M43" s="2"/>
      <c r="N43" s="2"/>
      <c r="O43" s="3"/>
      <c r="P43" s="2"/>
      <c r="Q43" s="2"/>
    </row>
    <row r="44" spans="1:57" x14ac:dyDescent="0.2">
      <c r="B44" s="6"/>
      <c r="C44" s="30"/>
      <c r="D44" s="6"/>
      <c r="E44" s="6"/>
      <c r="F44" s="6"/>
      <c r="G44" s="2"/>
      <c r="H44" s="2"/>
      <c r="I44" s="2"/>
      <c r="J44" s="2"/>
      <c r="K44" s="5"/>
    </row>
    <row r="45" spans="1:57" x14ac:dyDescent="0.2">
      <c r="B45" s="18"/>
      <c r="K45" s="32"/>
    </row>
    <row r="46" spans="1:57" x14ac:dyDescent="0.2">
      <c r="B46" s="18"/>
      <c r="K46" s="32"/>
      <c r="L46" s="32"/>
      <c r="M46" s="32"/>
      <c r="N46" s="32"/>
      <c r="O46" s="33"/>
      <c r="P46" s="32"/>
      <c r="Q46" s="32"/>
    </row>
    <row r="47" spans="1:57" x14ac:dyDescent="0.2">
      <c r="K47" s="32"/>
      <c r="L47" s="32"/>
      <c r="M47" s="32"/>
      <c r="N47" s="32"/>
      <c r="O47" s="33"/>
      <c r="P47" s="32"/>
      <c r="Q47" s="32"/>
    </row>
    <row r="48" spans="1:57" x14ac:dyDescent="0.2">
      <c r="K48" s="32"/>
      <c r="L48" s="32"/>
      <c r="M48" s="32"/>
      <c r="N48" s="32"/>
      <c r="O48" s="33"/>
      <c r="P48" s="32"/>
      <c r="Q48" s="32"/>
    </row>
    <row r="49" spans="2:17" x14ac:dyDescent="0.2">
      <c r="K49" s="32"/>
      <c r="L49" s="32"/>
      <c r="M49" s="32"/>
      <c r="N49" s="32"/>
      <c r="O49" s="33"/>
      <c r="P49" s="32"/>
      <c r="Q49" s="32"/>
    </row>
    <row r="50" spans="2:17" x14ac:dyDescent="0.2">
      <c r="B50" s="18"/>
      <c r="K50" s="32"/>
      <c r="L50" s="32"/>
      <c r="M50" s="32"/>
      <c r="N50" s="32"/>
      <c r="O50" s="33"/>
      <c r="P50" s="32"/>
      <c r="Q50" s="32"/>
    </row>
    <row r="51" spans="2:17" x14ac:dyDescent="0.2">
      <c r="K51" s="32"/>
      <c r="L51" s="32"/>
      <c r="M51" s="32"/>
      <c r="N51" s="32"/>
      <c r="O51" s="33"/>
      <c r="P51" s="32"/>
      <c r="Q51" s="32"/>
    </row>
    <row r="52" spans="2:17" x14ac:dyDescent="0.2">
      <c r="K52" s="32"/>
      <c r="L52" s="32"/>
      <c r="M52" s="32"/>
      <c r="N52" s="32"/>
      <c r="O52" s="33"/>
      <c r="P52" s="32"/>
      <c r="Q52" s="32"/>
    </row>
    <row r="53" spans="2:17" x14ac:dyDescent="0.2">
      <c r="K53" s="32"/>
    </row>
    <row r="54" spans="2:17" x14ac:dyDescent="0.2">
      <c r="K54" s="32"/>
    </row>
    <row r="55" spans="2:17" x14ac:dyDescent="0.2">
      <c r="K55" s="32"/>
    </row>
    <row r="56" spans="2:17" x14ac:dyDescent="0.2">
      <c r="K56" s="32"/>
    </row>
    <row r="57" spans="2:17" x14ac:dyDescent="0.2">
      <c r="K57" s="32"/>
    </row>
    <row r="58" spans="2:17" x14ac:dyDescent="0.2">
      <c r="K58" s="32"/>
    </row>
    <row r="59" spans="2:17" x14ac:dyDescent="0.2">
      <c r="K59" s="32"/>
    </row>
    <row r="60" spans="2:17" x14ac:dyDescent="0.2">
      <c r="K60" s="32"/>
    </row>
    <row r="61" spans="2:17" x14ac:dyDescent="0.2">
      <c r="K61" s="32"/>
    </row>
    <row r="62" spans="2:17" x14ac:dyDescent="0.2">
      <c r="K62" s="32"/>
    </row>
    <row r="63" spans="2:17" x14ac:dyDescent="0.2">
      <c r="K63" s="32"/>
    </row>
    <row r="64" spans="2:17" x14ac:dyDescent="0.2">
      <c r="K64" s="32"/>
    </row>
    <row r="66" spans="11:11" x14ac:dyDescent="0.2">
      <c r="K66" s="32"/>
    </row>
    <row r="67" spans="11:11" x14ac:dyDescent="0.2">
      <c r="K67" s="32"/>
    </row>
    <row r="68" spans="11:11" x14ac:dyDescent="0.2">
      <c r="K68" s="32"/>
    </row>
    <row r="69" spans="11:11" x14ac:dyDescent="0.2">
      <c r="K69" s="32"/>
    </row>
    <row r="70" spans="11:11" x14ac:dyDescent="0.2">
      <c r="K70" s="32"/>
    </row>
    <row r="71" spans="11:11" x14ac:dyDescent="0.2">
      <c r="K71" s="32"/>
    </row>
    <row r="72" spans="11:11" x14ac:dyDescent="0.2">
      <c r="K72" s="32"/>
    </row>
    <row r="73" spans="11:11" x14ac:dyDescent="0.2">
      <c r="K73" s="32"/>
    </row>
    <row r="74" spans="11:11" x14ac:dyDescent="0.2">
      <c r="K74" s="32"/>
    </row>
    <row r="75" spans="11:11" x14ac:dyDescent="0.2">
      <c r="K75" s="32"/>
    </row>
    <row r="76" spans="11:11" x14ac:dyDescent="0.2">
      <c r="K76" s="32"/>
    </row>
    <row r="77" spans="11:11" x14ac:dyDescent="0.2">
      <c r="K77" s="32"/>
    </row>
    <row r="78" spans="11:11" x14ac:dyDescent="0.2">
      <c r="K78" s="32"/>
    </row>
    <row r="79" spans="11:11" x14ac:dyDescent="0.2">
      <c r="K79" s="32"/>
    </row>
    <row r="80" spans="11:11" x14ac:dyDescent="0.2">
      <c r="K80" s="32"/>
    </row>
    <row r="81" spans="11:11" x14ac:dyDescent="0.2">
      <c r="K81" s="32"/>
    </row>
    <row r="82" spans="11:11" x14ac:dyDescent="0.2">
      <c r="K82" s="32"/>
    </row>
    <row r="83" spans="11:11" x14ac:dyDescent="0.2">
      <c r="K83" s="32"/>
    </row>
    <row r="84" spans="11:11" x14ac:dyDescent="0.2">
      <c r="K84" s="32"/>
    </row>
    <row r="85" spans="11:11" x14ac:dyDescent="0.2">
      <c r="K85" s="32"/>
    </row>
    <row r="86" spans="11:11" x14ac:dyDescent="0.2">
      <c r="K86" s="32"/>
    </row>
    <row r="87" spans="11:11" x14ac:dyDescent="0.2">
      <c r="K87" s="32"/>
    </row>
    <row r="88" spans="11:11" x14ac:dyDescent="0.2">
      <c r="K88" s="32"/>
    </row>
    <row r="89" spans="11:11" x14ac:dyDescent="0.2">
      <c r="K89" s="32"/>
    </row>
    <row r="90" spans="11:11" x14ac:dyDescent="0.2">
      <c r="K90" s="32"/>
    </row>
    <row r="91" spans="11:11" x14ac:dyDescent="0.2">
      <c r="K91" s="32"/>
    </row>
    <row r="92" spans="11:11" x14ac:dyDescent="0.2">
      <c r="K92" s="32"/>
    </row>
    <row r="93" spans="11:11" x14ac:dyDescent="0.2">
      <c r="K93" s="32"/>
    </row>
    <row r="94" spans="11:11" x14ac:dyDescent="0.2">
      <c r="K94" s="32"/>
    </row>
    <row r="95" spans="11:11" x14ac:dyDescent="0.2">
      <c r="K95" s="32"/>
    </row>
    <row r="96" spans="11:11" x14ac:dyDescent="0.2">
      <c r="K96" s="32"/>
    </row>
    <row r="97" spans="11:11" x14ac:dyDescent="0.2">
      <c r="K97" s="32"/>
    </row>
    <row r="98" spans="11:11" x14ac:dyDescent="0.2">
      <c r="K98" s="32"/>
    </row>
    <row r="99" spans="11:11" x14ac:dyDescent="0.2">
      <c r="K99" s="32"/>
    </row>
    <row r="100" spans="11:11" x14ac:dyDescent="0.2">
      <c r="K100" s="32"/>
    </row>
    <row r="101" spans="11:11" x14ac:dyDescent="0.2">
      <c r="K101" s="32"/>
    </row>
    <row r="102" spans="11:11" x14ac:dyDescent="0.2">
      <c r="K102" s="32"/>
    </row>
    <row r="103" spans="11:11" x14ac:dyDescent="0.2">
      <c r="K103" s="32"/>
    </row>
    <row r="104" spans="11:11" x14ac:dyDescent="0.2">
      <c r="K104" s="32"/>
    </row>
    <row r="105" spans="11:11" x14ac:dyDescent="0.2">
      <c r="K105" s="32"/>
    </row>
    <row r="106" spans="11:11" x14ac:dyDescent="0.2">
      <c r="K106" s="32"/>
    </row>
    <row r="107" spans="11:11" x14ac:dyDescent="0.2">
      <c r="K107" s="32"/>
    </row>
    <row r="108" spans="11:11" x14ac:dyDescent="0.2">
      <c r="K108" s="32"/>
    </row>
    <row r="109" spans="11:11" x14ac:dyDescent="0.2">
      <c r="K109" s="32"/>
    </row>
    <row r="110" spans="11:11" x14ac:dyDescent="0.2">
      <c r="K110" s="32"/>
    </row>
    <row r="111" spans="11:11" x14ac:dyDescent="0.2">
      <c r="K111" s="32"/>
    </row>
    <row r="112" spans="11:11" x14ac:dyDescent="0.2">
      <c r="K112" s="32"/>
    </row>
    <row r="113" spans="11:11" x14ac:dyDescent="0.2">
      <c r="K113" s="32"/>
    </row>
    <row r="114" spans="11:11" x14ac:dyDescent="0.2">
      <c r="K114" s="32"/>
    </row>
    <row r="115" spans="11:11" x14ac:dyDescent="0.2">
      <c r="K115" s="32"/>
    </row>
    <row r="116" spans="11:11" x14ac:dyDescent="0.2">
      <c r="K116" s="32"/>
    </row>
    <row r="117" spans="11:11" x14ac:dyDescent="0.2">
      <c r="K117" s="32"/>
    </row>
    <row r="118" spans="11:11" x14ac:dyDescent="0.2">
      <c r="K118" s="32"/>
    </row>
    <row r="119" spans="11:11" x14ac:dyDescent="0.2">
      <c r="K119" s="32"/>
    </row>
    <row r="120" spans="11:11" x14ac:dyDescent="0.2">
      <c r="K120" s="32"/>
    </row>
    <row r="121" spans="11:11" x14ac:dyDescent="0.2">
      <c r="K121" s="32"/>
    </row>
    <row r="122" spans="11:11" x14ac:dyDescent="0.2">
      <c r="K122" s="32"/>
    </row>
    <row r="123" spans="11:11" x14ac:dyDescent="0.2">
      <c r="K123" s="32"/>
    </row>
    <row r="124" spans="11:11" x14ac:dyDescent="0.2">
      <c r="K124" s="32"/>
    </row>
    <row r="125" spans="11:11" x14ac:dyDescent="0.2">
      <c r="K125" s="32"/>
    </row>
    <row r="126" spans="11:11" x14ac:dyDescent="0.2">
      <c r="K126" s="32"/>
    </row>
    <row r="127" spans="11:11" x14ac:dyDescent="0.2">
      <c r="K127" s="32"/>
    </row>
    <row r="128" spans="11:11" x14ac:dyDescent="0.2">
      <c r="K128" s="32"/>
    </row>
    <row r="129" spans="11:11" x14ac:dyDescent="0.2">
      <c r="K129" s="32"/>
    </row>
    <row r="130" spans="11:11" x14ac:dyDescent="0.2">
      <c r="K130" s="32"/>
    </row>
    <row r="131" spans="11:11" x14ac:dyDescent="0.2">
      <c r="K131" s="32"/>
    </row>
    <row r="132" spans="11:11" x14ac:dyDescent="0.2">
      <c r="K132" s="32"/>
    </row>
    <row r="133" spans="11:11" x14ac:dyDescent="0.2">
      <c r="K133" s="32"/>
    </row>
    <row r="134" spans="11:11" x14ac:dyDescent="0.2">
      <c r="K134" s="32"/>
    </row>
    <row r="135" spans="11:11" x14ac:dyDescent="0.2">
      <c r="K135" s="32"/>
    </row>
    <row r="136" spans="11:11" x14ac:dyDescent="0.2">
      <c r="K136" s="32"/>
    </row>
    <row r="137" spans="11:11" x14ac:dyDescent="0.2">
      <c r="K137" s="32"/>
    </row>
    <row r="138" spans="11:11" x14ac:dyDescent="0.2">
      <c r="K138" s="32"/>
    </row>
    <row r="139" spans="11:11" x14ac:dyDescent="0.2">
      <c r="K139" s="32"/>
    </row>
    <row r="140" spans="11:11" x14ac:dyDescent="0.2">
      <c r="K140" s="32"/>
    </row>
    <row r="141" spans="11:11" x14ac:dyDescent="0.2">
      <c r="K141" s="32"/>
    </row>
    <row r="142" spans="11:11" x14ac:dyDescent="0.2">
      <c r="K142" s="32"/>
    </row>
    <row r="143" spans="11:11" x14ac:dyDescent="0.2">
      <c r="K143" s="32"/>
    </row>
    <row r="144" spans="11:11" x14ac:dyDescent="0.2">
      <c r="K144" s="32"/>
    </row>
    <row r="145" spans="11:11" x14ac:dyDescent="0.2">
      <c r="K145" s="32"/>
    </row>
    <row r="146" spans="11:11" x14ac:dyDescent="0.2">
      <c r="K146" s="32"/>
    </row>
    <row r="147" spans="11:11" x14ac:dyDescent="0.2">
      <c r="K147" s="32"/>
    </row>
    <row r="148" spans="11:11" x14ac:dyDescent="0.2">
      <c r="K148" s="32"/>
    </row>
    <row r="149" spans="11:11" x14ac:dyDescent="0.2">
      <c r="K149" s="32"/>
    </row>
    <row r="150" spans="11:11" x14ac:dyDescent="0.2">
      <c r="K150" s="32"/>
    </row>
    <row r="151" spans="11:11" x14ac:dyDescent="0.2">
      <c r="K151" s="32"/>
    </row>
    <row r="152" spans="11:11" x14ac:dyDescent="0.2">
      <c r="K152" s="32"/>
    </row>
    <row r="153" spans="11:11" x14ac:dyDescent="0.2">
      <c r="K153" s="32"/>
    </row>
    <row r="154" spans="11:11" x14ac:dyDescent="0.2">
      <c r="K154" s="32"/>
    </row>
    <row r="155" spans="11:11" x14ac:dyDescent="0.2">
      <c r="K155" s="32"/>
    </row>
    <row r="156" spans="11:11" x14ac:dyDescent="0.2">
      <c r="K156" s="32"/>
    </row>
    <row r="157" spans="11:11" x14ac:dyDescent="0.2">
      <c r="K157" s="32"/>
    </row>
    <row r="158" spans="11:11" x14ac:dyDescent="0.2">
      <c r="K158" s="32"/>
    </row>
  </sheetData>
  <sheetProtection selectLockedCells="1" selectUnlockedCells="1"/>
  <customSheetViews>
    <customSheetView guid="{6B1365F6-62D7-4D51-94CF-E96477BA3221}" scale="115" hiddenColumns="1" topLeftCell="A13">
      <selection activeCell="B2" sqref="B2:K2"/>
      <pageMargins left="0" right="0" top="0" bottom="0" header="0" footer="0"/>
      <pageSetup paperSize="9" scale="75" firstPageNumber="0" orientation="portrait" r:id="rId1"/>
      <headerFooter alignWithMargins="0"/>
    </customSheetView>
    <customSheetView guid="{CF4AC7E0-366B-4A66-B670-4162C4DDC69B}" scale="115" showPageBreaks="1" fitToPage="1" hiddenColumns="1">
      <selection activeCell="E38" sqref="E38"/>
      <pageMargins left="0" right="0" top="0" bottom="0" header="0" footer="0"/>
      <pageSetup paperSize="9" firstPageNumber="0" fitToHeight="0" orientation="portrait" horizontalDpi="300" verticalDpi="300" r:id="rId2"/>
      <headerFooter alignWithMargins="0"/>
    </customSheetView>
    <customSheetView guid="{163318C8-A52D-446D-9058-7CE63222FCF9}" hiddenColumns="1" topLeftCell="A33">
      <selection activeCell="T3" sqref="T3"/>
      <pageMargins left="0" right="0" top="0" bottom="0" header="0" footer="0"/>
      <pageSetup paperSize="9" scale="75" firstPageNumber="0" orientation="portrait" r:id="rId3"/>
      <headerFooter alignWithMargins="0"/>
    </customSheetView>
    <customSheetView guid="{8FCEF775-7BBE-4D80-B3F1-7B7EB6D9B614}" scale="130" hiddenColumns="1" topLeftCell="A7">
      <selection activeCell="U18" sqref="U18"/>
      <pageMargins left="0" right="0" top="0" bottom="0" header="0" footer="0"/>
      <pageSetup paperSize="9" scale="75" firstPageNumber="0" orientation="portrait" r:id="rId4"/>
      <headerFooter alignWithMargins="0"/>
    </customSheetView>
    <customSheetView guid="{6295E0AF-2AB3-472A-88A6-B26D0786D120}" showPageBreaks="1" fitToPage="1" hiddenColumns="1" topLeftCell="A16">
      <selection activeCell="W17" sqref="W17"/>
      <pageMargins left="0.7" right="0.7" top="0.75" bottom="0.75" header="0.3" footer="0.3"/>
      <pageSetup paperSize="9" scale="89" firstPageNumber="0" fitToHeight="0" orientation="portrait" r:id="rId5"/>
      <headerFooter alignWithMargins="0"/>
    </customSheetView>
    <customSheetView guid="{59404E8F-D600-4323-9855-C9C354D43F2F}" scale="115" showPageBreaks="1" fitToPage="1" hiddenColumns="1">
      <selection activeCell="B2" sqref="B2:K2"/>
      <pageMargins left="0" right="0" top="0" bottom="0" header="0" footer="0"/>
      <pageSetup paperSize="9" firstPageNumber="0" fitToHeight="0" orientation="portrait" r:id="rId6"/>
      <headerFooter alignWithMargins="0"/>
    </customSheetView>
    <customSheetView guid="{048284CB-8F2D-45EC-866D-059CC806312B}" scale="115" hiddenColumns="1" topLeftCell="B19">
      <selection activeCell="B2" sqref="B2:K2"/>
      <pageMargins left="0" right="0" top="0" bottom="0" header="0" footer="0"/>
      <pageSetup paperSize="9" scale="75" firstPageNumber="0" orientation="portrait" r:id="rId7"/>
      <headerFooter alignWithMargins="0"/>
    </customSheetView>
    <customSheetView guid="{B3EBC161-F111-495C-9CB3-1E99152948A0}" scale="115" showPageBreaks="1" hiddenColumns="1" topLeftCell="A13">
      <selection activeCell="B2" sqref="B2:K2"/>
      <pageMargins left="0" right="0" top="0" bottom="0" header="0" footer="0"/>
      <pageSetup paperSize="9" scale="75" firstPageNumber="0" orientation="portrait" r:id="rId8"/>
      <headerFooter alignWithMargins="0"/>
    </customSheetView>
  </customSheetViews>
  <mergeCells count="3">
    <mergeCell ref="B1:K1"/>
    <mergeCell ref="B2:K2"/>
    <mergeCell ref="A41:K41"/>
  </mergeCells>
  <phoneticPr fontId="0" type="noConversion"/>
  <pageMargins left="0" right="0" top="0" bottom="0" header="0" footer="0"/>
  <pageSetup paperSize="9" scale="75" firstPageNumber="0" orientation="portrait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5" zoomScale="110" zoomScaleNormal="110" workbookViewId="0">
      <selection activeCell="A2" sqref="A2:J2"/>
    </sheetView>
  </sheetViews>
  <sheetFormatPr defaultColWidth="9.140625" defaultRowHeight="12.75" x14ac:dyDescent="0.2"/>
  <cols>
    <col min="1" max="1" width="35.28515625" style="36" customWidth="1"/>
    <col min="2" max="2" width="5.85546875" style="36" customWidth="1"/>
    <col min="3" max="3" width="4.42578125" style="36" customWidth="1"/>
    <col min="4" max="4" width="5.28515625" style="36" customWidth="1"/>
    <col min="5" max="5" width="4.5703125" style="36" customWidth="1"/>
    <col min="6" max="6" width="4.140625" style="36" customWidth="1"/>
    <col min="7" max="7" width="4.28515625" style="36" customWidth="1"/>
    <col min="8" max="8" width="4.140625" style="36" customWidth="1"/>
    <col min="9" max="9" width="3.85546875" style="36" customWidth="1"/>
    <col min="10" max="10" width="4.7109375" style="36" customWidth="1"/>
    <col min="11" max="16384" width="9.140625" style="36"/>
  </cols>
  <sheetData>
    <row r="1" spans="1:12" ht="16.5" customHeight="1" x14ac:dyDescent="0.2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L1" s="37"/>
    </row>
    <row r="2" spans="1:12" ht="65.25" customHeight="1" x14ac:dyDescent="0.2">
      <c r="A2" s="135" t="s">
        <v>92</v>
      </c>
      <c r="B2" s="135"/>
      <c r="C2" s="135"/>
      <c r="D2" s="135"/>
      <c r="E2" s="135"/>
      <c r="F2" s="135"/>
      <c r="G2" s="135"/>
      <c r="H2" s="135"/>
      <c r="I2" s="135"/>
      <c r="J2" s="135"/>
      <c r="K2" s="37"/>
      <c r="L2" s="38"/>
    </row>
    <row r="3" spans="1:12" ht="121.5" x14ac:dyDescent="0.2">
      <c r="A3" s="108" t="s">
        <v>0</v>
      </c>
      <c r="B3" s="110" t="s">
        <v>1</v>
      </c>
      <c r="C3" s="111" t="s">
        <v>2</v>
      </c>
      <c r="D3" s="111" t="s">
        <v>3</v>
      </c>
      <c r="E3" s="112" t="s">
        <v>4</v>
      </c>
      <c r="F3" s="113" t="s">
        <v>5</v>
      </c>
      <c r="G3" s="113" t="s">
        <v>6</v>
      </c>
      <c r="H3" s="111" t="s">
        <v>7</v>
      </c>
      <c r="I3" s="112" t="s">
        <v>8</v>
      </c>
      <c r="J3" s="112" t="s">
        <v>9</v>
      </c>
      <c r="K3" s="40"/>
      <c r="L3" s="39"/>
    </row>
    <row r="4" spans="1:12" ht="18" customHeight="1" x14ac:dyDescent="0.2">
      <c r="A4" s="136" t="s">
        <v>25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2" ht="21" customHeight="1" x14ac:dyDescent="0.2">
      <c r="A5" s="103" t="s">
        <v>77</v>
      </c>
      <c r="B5" s="91">
        <v>2</v>
      </c>
      <c r="C5" s="92" t="s">
        <v>16</v>
      </c>
      <c r="D5" s="93">
        <v>30</v>
      </c>
      <c r="E5" s="94">
        <v>30</v>
      </c>
      <c r="F5" s="94">
        <v>0</v>
      </c>
      <c r="G5" s="94">
        <v>0</v>
      </c>
      <c r="H5" s="93">
        <v>0</v>
      </c>
      <c r="I5" s="93">
        <f>ROUNDUP(E5/15,0)</f>
        <v>2</v>
      </c>
      <c r="J5" s="95">
        <f>ROUNDUP((F5+G5+H5)/15,0)</f>
        <v>0</v>
      </c>
    </row>
    <row r="6" spans="1:12" ht="17.25" customHeight="1" x14ac:dyDescent="0.2">
      <c r="A6" s="136" t="s">
        <v>34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2" ht="21" customHeight="1" x14ac:dyDescent="0.2">
      <c r="A7" s="103" t="s">
        <v>76</v>
      </c>
      <c r="B7" s="96">
        <v>2</v>
      </c>
      <c r="C7" s="75" t="s">
        <v>16</v>
      </c>
      <c r="D7" s="93">
        <v>30</v>
      </c>
      <c r="E7" s="95">
        <v>30</v>
      </c>
      <c r="F7" s="95">
        <v>0</v>
      </c>
      <c r="G7" s="97">
        <v>0</v>
      </c>
      <c r="H7" s="95">
        <v>0</v>
      </c>
      <c r="I7" s="93">
        <f>ROUNDUP(E7/15,0)</f>
        <v>2</v>
      </c>
      <c r="J7" s="95">
        <f>ROUNDUP((F7+G7+H7)/15,0)</f>
        <v>0</v>
      </c>
    </row>
    <row r="8" spans="1:12" ht="16.5" customHeight="1" x14ac:dyDescent="0.2">
      <c r="A8" s="136" t="s">
        <v>32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2" ht="21" customHeight="1" x14ac:dyDescent="0.2">
      <c r="A9" s="98" t="s">
        <v>60</v>
      </c>
      <c r="B9" s="53">
        <v>3</v>
      </c>
      <c r="C9" s="53" t="s">
        <v>16</v>
      </c>
      <c r="D9" s="53">
        <v>30</v>
      </c>
      <c r="E9" s="53">
        <v>15</v>
      </c>
      <c r="F9" s="59">
        <v>5</v>
      </c>
      <c r="G9" s="59">
        <v>10</v>
      </c>
      <c r="H9" s="59">
        <v>0</v>
      </c>
      <c r="I9" s="60">
        <f>ROUNDUP(E9/15,0)</f>
        <v>1</v>
      </c>
      <c r="J9" s="60">
        <v>2</v>
      </c>
    </row>
    <row r="10" spans="1:12" ht="21" customHeight="1" x14ac:dyDescent="0.2">
      <c r="A10" s="99" t="s">
        <v>61</v>
      </c>
      <c r="B10" s="53">
        <v>3</v>
      </c>
      <c r="C10" s="53" t="s">
        <v>16</v>
      </c>
      <c r="D10" s="53">
        <v>30</v>
      </c>
      <c r="E10" s="53">
        <v>15</v>
      </c>
      <c r="F10" s="59">
        <v>5</v>
      </c>
      <c r="G10" s="59">
        <v>10</v>
      </c>
      <c r="H10" s="59">
        <v>0</v>
      </c>
      <c r="I10" s="60">
        <f>ROUNDUP(E10/15,0)</f>
        <v>1</v>
      </c>
      <c r="J10" s="60">
        <v>2</v>
      </c>
    </row>
    <row r="11" spans="1:12" ht="17.25" customHeight="1" x14ac:dyDescent="0.2">
      <c r="A11" s="136" t="s">
        <v>45</v>
      </c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12" ht="21" customHeight="1" x14ac:dyDescent="0.2">
      <c r="A12" s="100" t="s">
        <v>56</v>
      </c>
      <c r="B12" s="96">
        <v>2</v>
      </c>
      <c r="C12" s="53" t="s">
        <v>16</v>
      </c>
      <c r="D12" s="54">
        <v>30</v>
      </c>
      <c r="E12" s="54">
        <v>15</v>
      </c>
      <c r="F12" s="54">
        <v>5</v>
      </c>
      <c r="G12" s="54">
        <v>5</v>
      </c>
      <c r="H12" s="54">
        <v>5</v>
      </c>
      <c r="I12" s="93">
        <f>ROUNDUP(E12/15,0)</f>
        <v>1</v>
      </c>
      <c r="J12" s="95">
        <f>ROUNDUP((F12+G12+H12)/15,0)</f>
        <v>1</v>
      </c>
    </row>
    <row r="13" spans="1:12" ht="21" customHeight="1" x14ac:dyDescent="0.2">
      <c r="A13" s="99" t="s">
        <v>55</v>
      </c>
      <c r="B13" s="96">
        <v>2</v>
      </c>
      <c r="C13" s="53" t="s">
        <v>16</v>
      </c>
      <c r="D13" s="54">
        <v>30</v>
      </c>
      <c r="E13" s="54">
        <v>15</v>
      </c>
      <c r="F13" s="54">
        <v>5</v>
      </c>
      <c r="G13" s="54">
        <v>5</v>
      </c>
      <c r="H13" s="54">
        <v>5</v>
      </c>
      <c r="I13" s="93">
        <f>ROUNDUP(E13/15,0)</f>
        <v>1</v>
      </c>
      <c r="J13" s="95">
        <f>ROUNDUP((F13+G13+H13)/15,0)</f>
        <v>1</v>
      </c>
    </row>
    <row r="14" spans="1:12" ht="27" customHeight="1" x14ac:dyDescent="0.2">
      <c r="A14" s="99" t="s">
        <v>57</v>
      </c>
      <c r="B14" s="96">
        <v>2</v>
      </c>
      <c r="C14" s="53" t="s">
        <v>16</v>
      </c>
      <c r="D14" s="54">
        <v>30</v>
      </c>
      <c r="E14" s="54">
        <v>15</v>
      </c>
      <c r="F14" s="54">
        <v>5</v>
      </c>
      <c r="G14" s="54">
        <v>5</v>
      </c>
      <c r="H14" s="54">
        <v>5</v>
      </c>
      <c r="I14" s="93">
        <f>ROUNDUP(E14/15,0)</f>
        <v>1</v>
      </c>
      <c r="J14" s="95">
        <f>ROUNDUP((F14+G14+H14)/15,0)</f>
        <v>1</v>
      </c>
    </row>
    <row r="15" spans="1:12" ht="21" customHeight="1" x14ac:dyDescent="0.2">
      <c r="A15" s="99" t="s">
        <v>64</v>
      </c>
      <c r="B15" s="96">
        <v>2</v>
      </c>
      <c r="C15" s="53" t="s">
        <v>16</v>
      </c>
      <c r="D15" s="54">
        <v>30</v>
      </c>
      <c r="E15" s="54">
        <v>15</v>
      </c>
      <c r="F15" s="54">
        <v>5</v>
      </c>
      <c r="G15" s="54">
        <v>5</v>
      </c>
      <c r="H15" s="54">
        <v>5</v>
      </c>
      <c r="I15" s="93">
        <f>ROUNDUP(E15/15,0)</f>
        <v>1</v>
      </c>
      <c r="J15" s="95">
        <f>ROUNDUP((F15+G15+H15)/15,0)</f>
        <v>1</v>
      </c>
    </row>
    <row r="16" spans="1:12" ht="18" customHeight="1" x14ac:dyDescent="0.2">
      <c r="A16" s="136" t="s">
        <v>33</v>
      </c>
      <c r="B16" s="136"/>
      <c r="C16" s="136"/>
      <c r="D16" s="136"/>
      <c r="E16" s="136"/>
      <c r="F16" s="136"/>
      <c r="G16" s="136"/>
      <c r="H16" s="136"/>
      <c r="I16" s="136"/>
      <c r="J16" s="136"/>
    </row>
    <row r="17" spans="1:10" ht="21" customHeight="1" x14ac:dyDescent="0.2">
      <c r="A17" s="99" t="s">
        <v>75</v>
      </c>
      <c r="B17" s="96">
        <v>2</v>
      </c>
      <c r="C17" s="53" t="s">
        <v>16</v>
      </c>
      <c r="D17" s="53">
        <v>30</v>
      </c>
      <c r="E17" s="53">
        <v>15</v>
      </c>
      <c r="F17" s="53">
        <v>5</v>
      </c>
      <c r="G17" s="53">
        <v>5</v>
      </c>
      <c r="H17" s="53">
        <v>5</v>
      </c>
      <c r="I17" s="93">
        <f>ROUNDUP(E17/15,0)</f>
        <v>1</v>
      </c>
      <c r="J17" s="95">
        <f>ROUNDUP((F17+G17+H17)/15,0)</f>
        <v>1</v>
      </c>
    </row>
    <row r="18" spans="1:10" ht="44.25" customHeight="1" x14ac:dyDescent="0.2">
      <c r="A18" s="99" t="s">
        <v>54</v>
      </c>
      <c r="B18" s="96">
        <v>2</v>
      </c>
      <c r="C18" s="53" t="s">
        <v>16</v>
      </c>
      <c r="D18" s="53">
        <v>30</v>
      </c>
      <c r="E18" s="53">
        <v>15</v>
      </c>
      <c r="F18" s="53">
        <v>5</v>
      </c>
      <c r="G18" s="53">
        <v>5</v>
      </c>
      <c r="H18" s="53">
        <v>5</v>
      </c>
      <c r="I18" s="93">
        <f>ROUNDUP(E18/15,0)</f>
        <v>1</v>
      </c>
      <c r="J18" s="95">
        <f>ROUNDUP((F18+G18+H18)/15,0)</f>
        <v>1</v>
      </c>
    </row>
    <row r="19" spans="1:10" ht="18" customHeight="1" x14ac:dyDescent="0.2">
      <c r="A19" s="136" t="s">
        <v>35</v>
      </c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ht="21" customHeight="1" x14ac:dyDescent="0.2">
      <c r="A20" s="100" t="s">
        <v>59</v>
      </c>
      <c r="B20" s="96">
        <v>2</v>
      </c>
      <c r="C20" s="53" t="s">
        <v>16</v>
      </c>
      <c r="D20" s="53">
        <v>30</v>
      </c>
      <c r="E20" s="53">
        <v>15</v>
      </c>
      <c r="F20" s="53">
        <v>10</v>
      </c>
      <c r="G20" s="53">
        <v>5</v>
      </c>
      <c r="H20" s="53">
        <v>0</v>
      </c>
      <c r="I20" s="93">
        <f>ROUNDUP(E20/15,0)</f>
        <v>1</v>
      </c>
      <c r="J20" s="95">
        <f>ROUNDUP((F20+G20+H20)/15,0)</f>
        <v>1</v>
      </c>
    </row>
    <row r="21" spans="1:10" ht="21" customHeight="1" x14ac:dyDescent="0.2">
      <c r="A21" s="99" t="s">
        <v>58</v>
      </c>
      <c r="B21" s="96">
        <v>2</v>
      </c>
      <c r="C21" s="53" t="s">
        <v>16</v>
      </c>
      <c r="D21" s="53">
        <v>30</v>
      </c>
      <c r="E21" s="53">
        <v>15</v>
      </c>
      <c r="F21" s="53">
        <v>10</v>
      </c>
      <c r="G21" s="53">
        <v>5</v>
      </c>
      <c r="H21" s="53">
        <v>0</v>
      </c>
      <c r="I21" s="93">
        <f>ROUNDUP(E21/15,0)</f>
        <v>1</v>
      </c>
      <c r="J21" s="95">
        <f>ROUNDUP((F21+G21+H21)/15,0)</f>
        <v>1</v>
      </c>
    </row>
  </sheetData>
  <customSheetViews>
    <customSheetView guid="{6B1365F6-62D7-4D51-94CF-E96477BA3221}" scale="110" topLeftCell="A25">
      <selection activeCell="A2" sqref="A2:J2"/>
      <pageMargins left="0.70866141732283472" right="0.70866141732283472" top="0.74803149606299213" bottom="0.74803149606299213" header="0.31496062992125984" footer="0.31496062992125984"/>
      <pageSetup paperSize="9" scale="90" orientation="portrait" horizontalDpi="4294967293" verticalDpi="4294967293" r:id="rId1"/>
    </customSheetView>
    <customSheetView guid="{CF4AC7E0-366B-4A66-B670-4162C4DDC69B}" scale="110">
      <selection activeCell="A2" sqref="A2:J2"/>
      <pageMargins left="0.70866141732283472" right="0.70866141732283472" top="0.74803149606299213" bottom="0.74803149606299213" header="0.31496062992125984" footer="0.31496062992125984"/>
      <pageSetup paperSize="9" scale="90" orientation="portrait" horizontalDpi="4294967293" verticalDpi="4294967293" r:id="rId2"/>
    </customSheetView>
    <customSheetView guid="{163318C8-A52D-446D-9058-7CE63222FCF9}" scale="110" topLeftCell="A6">
      <selection activeCell="O3" sqref="O3"/>
      <pageMargins left="0.70866141732283472" right="0.70866141732283472" top="0.74803149606299213" bottom="0.74803149606299213" header="0.31496062992125984" footer="0.31496062992125984"/>
      <pageSetup paperSize="9" scale="90" orientation="portrait" horizontalDpi="4294967293" verticalDpi="4294967293" r:id="rId3"/>
    </customSheetView>
    <customSheetView guid="{8FCEF775-7BBE-4D80-B3F1-7B7EB6D9B614}" scale="110">
      <selection activeCell="A2" sqref="A2:J2"/>
      <pageMargins left="0.70866141732283472" right="0.70866141732283472" top="0.74803149606299213" bottom="0.74803149606299213" header="0.31496062992125984" footer="0.31496062992125984"/>
      <pageSetup paperSize="9" scale="90" orientation="portrait" horizontalDpi="4294967293" verticalDpi="4294967293" r:id="rId4"/>
    </customSheetView>
    <customSheetView guid="{6295E0AF-2AB3-472A-88A6-B26D0786D120}" scale="110" showPageBreaks="1" fitToPage="1" topLeftCell="A13">
      <selection activeCell="H9" sqref="H9"/>
      <pageMargins left="0.7" right="0.7" top="0.75" bottom="0.75" header="0.3" footer="0.3"/>
      <pageSetup paperSize="9" fitToHeight="0" orientation="portrait" r:id="rId5"/>
    </customSheetView>
    <customSheetView guid="{59404E8F-D600-4323-9855-C9C354D43F2F}" scale="110" showPageBreaks="1">
      <selection activeCell="A2" sqref="A2:J2"/>
      <pageMargins left="0.70866141732283472" right="0.70866141732283472" top="0.74803149606299213" bottom="0.74803149606299213" header="0.31496062992125984" footer="0.31496062992125984"/>
      <pageSetup paperSize="9" scale="90" orientation="portrait" r:id="rId6"/>
    </customSheetView>
    <customSheetView guid="{048284CB-8F2D-45EC-866D-059CC806312B}" scale="110">
      <selection activeCell="A2" sqref="A2:J2"/>
      <pageMargins left="0.70866141732283472" right="0.70866141732283472" top="0.74803149606299213" bottom="0.74803149606299213" header="0.31496062992125984" footer="0.31496062992125984"/>
      <pageSetup paperSize="9" scale="90" orientation="portrait" horizontalDpi="4294967293" verticalDpi="4294967293" r:id="rId7"/>
    </customSheetView>
    <customSheetView guid="{B3EBC161-F111-495C-9CB3-1E99152948A0}" scale="110" showPageBreaks="1" topLeftCell="A25">
      <selection activeCell="A2" sqref="A2:J2"/>
      <pageMargins left="0.70866141732283472" right="0.70866141732283472" top="0.74803149606299213" bottom="0.74803149606299213" header="0.31496062992125984" footer="0.31496062992125984"/>
      <pageSetup paperSize="9" scale="90" orientation="portrait" horizontalDpi="4294967293" verticalDpi="4294967293" r:id="rId8"/>
    </customSheetView>
  </customSheetViews>
  <mergeCells count="8">
    <mergeCell ref="A1:J1"/>
    <mergeCell ref="A2:J2"/>
    <mergeCell ref="A19:J19"/>
    <mergeCell ref="A4:J4"/>
    <mergeCell ref="A6:J6"/>
    <mergeCell ref="A8:J8"/>
    <mergeCell ref="A11:J11"/>
    <mergeCell ref="A16:J16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110" zoomScaleNormal="110" workbookViewId="0">
      <selection activeCell="A2" sqref="A2:L2"/>
    </sheetView>
  </sheetViews>
  <sheetFormatPr defaultRowHeight="12.75" x14ac:dyDescent="0.2"/>
  <cols>
    <col min="1" max="1" width="24.85546875" customWidth="1"/>
    <col min="2" max="2" width="7.7109375" customWidth="1"/>
    <col min="3" max="3" width="6.28515625" customWidth="1"/>
    <col min="4" max="4" width="6" customWidth="1"/>
    <col min="5" max="5" width="5" customWidth="1"/>
    <col min="6" max="6" width="4.5703125" customWidth="1"/>
    <col min="7" max="7" width="4.7109375" customWidth="1"/>
    <col min="8" max="8" width="4.28515625" customWidth="1"/>
    <col min="9" max="9" width="4.42578125" customWidth="1"/>
    <col min="10" max="10" width="6.5703125" customWidth="1"/>
    <col min="11" max="11" width="0.5703125" customWidth="1"/>
    <col min="12" max="12" width="3.28515625" customWidth="1"/>
  </cols>
  <sheetData>
    <row r="1" spans="1:12" x14ac:dyDescent="0.2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2" ht="53.45" customHeight="1" x14ac:dyDescent="0.2">
      <c r="A2" s="138" t="s">
        <v>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3" customHeight="1" x14ac:dyDescent="0.2">
      <c r="A3" s="86" t="s">
        <v>0</v>
      </c>
      <c r="B3" s="104" t="s">
        <v>1</v>
      </c>
      <c r="C3" s="87" t="s">
        <v>2</v>
      </c>
      <c r="D3" s="87" t="s">
        <v>3</v>
      </c>
      <c r="E3" s="88" t="s">
        <v>4</v>
      </c>
      <c r="F3" s="89" t="s">
        <v>66</v>
      </c>
      <c r="G3" s="89" t="s">
        <v>67</v>
      </c>
      <c r="H3" s="87" t="s">
        <v>68</v>
      </c>
      <c r="I3" s="88" t="s">
        <v>8</v>
      </c>
      <c r="J3" s="88" t="s">
        <v>9</v>
      </c>
    </row>
    <row r="4" spans="1:12" ht="20.25" customHeight="1" x14ac:dyDescent="0.2">
      <c r="A4" s="139" t="s">
        <v>40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2" ht="25.5" customHeight="1" x14ac:dyDescent="0.2">
      <c r="A5" s="101" t="s">
        <v>36</v>
      </c>
      <c r="B5" s="102">
        <v>1</v>
      </c>
      <c r="C5" s="53" t="s">
        <v>16</v>
      </c>
      <c r="D5" s="54">
        <v>15</v>
      </c>
      <c r="E5" s="54">
        <v>0</v>
      </c>
      <c r="F5" s="54">
        <v>0</v>
      </c>
      <c r="G5" s="55">
        <v>15</v>
      </c>
      <c r="H5" s="54">
        <v>0</v>
      </c>
      <c r="I5" s="54">
        <f t="shared" ref="I5:I12" si="0">ROUNDUP(E5/15,0)</f>
        <v>0</v>
      </c>
      <c r="J5" s="54">
        <f t="shared" ref="J5:J12" si="1">ROUNDUP((F5+G5+H5)/15,0)</f>
        <v>1</v>
      </c>
    </row>
    <row r="6" spans="1:12" ht="24.75" customHeight="1" x14ac:dyDescent="0.2">
      <c r="A6" s="99" t="s">
        <v>21</v>
      </c>
      <c r="B6" s="102">
        <v>1</v>
      </c>
      <c r="C6" s="53" t="s">
        <v>16</v>
      </c>
      <c r="D6" s="54">
        <v>15</v>
      </c>
      <c r="E6" s="54">
        <v>0</v>
      </c>
      <c r="F6" s="54">
        <v>0</v>
      </c>
      <c r="G6" s="55">
        <v>15</v>
      </c>
      <c r="H6" s="54">
        <v>0</v>
      </c>
      <c r="I6" s="54">
        <f t="shared" si="0"/>
        <v>0</v>
      </c>
      <c r="J6" s="54">
        <f t="shared" si="1"/>
        <v>1</v>
      </c>
    </row>
    <row r="7" spans="1:12" ht="25.5" customHeight="1" x14ac:dyDescent="0.2">
      <c r="A7" s="99" t="s">
        <v>37</v>
      </c>
      <c r="B7" s="102">
        <v>1</v>
      </c>
      <c r="C7" s="53" t="s">
        <v>16</v>
      </c>
      <c r="D7" s="54">
        <v>15</v>
      </c>
      <c r="E7" s="54">
        <v>0</v>
      </c>
      <c r="F7" s="54">
        <v>0</v>
      </c>
      <c r="G7" s="55">
        <v>15</v>
      </c>
      <c r="H7" s="54">
        <v>0</v>
      </c>
      <c r="I7" s="54">
        <f t="shared" si="0"/>
        <v>0</v>
      </c>
      <c r="J7" s="54">
        <f t="shared" si="1"/>
        <v>1</v>
      </c>
    </row>
    <row r="8" spans="1:12" ht="24.75" customHeight="1" x14ac:dyDescent="0.2">
      <c r="A8" s="99" t="s">
        <v>22</v>
      </c>
      <c r="B8" s="102">
        <v>1</v>
      </c>
      <c r="C8" s="53" t="s">
        <v>16</v>
      </c>
      <c r="D8" s="54">
        <v>15</v>
      </c>
      <c r="E8" s="54">
        <v>0</v>
      </c>
      <c r="F8" s="54">
        <v>0</v>
      </c>
      <c r="G8" s="55">
        <v>15</v>
      </c>
      <c r="H8" s="54">
        <v>0</v>
      </c>
      <c r="I8" s="54">
        <f t="shared" si="0"/>
        <v>0</v>
      </c>
      <c r="J8" s="54">
        <f t="shared" si="1"/>
        <v>1</v>
      </c>
    </row>
    <row r="9" spans="1:12" ht="24" customHeight="1" x14ac:dyDescent="0.2">
      <c r="A9" s="99" t="s">
        <v>38</v>
      </c>
      <c r="B9" s="102">
        <v>1</v>
      </c>
      <c r="C9" s="53" t="s">
        <v>16</v>
      </c>
      <c r="D9" s="54">
        <v>15</v>
      </c>
      <c r="E9" s="54">
        <v>0</v>
      </c>
      <c r="F9" s="54">
        <v>0</v>
      </c>
      <c r="G9" s="55">
        <v>15</v>
      </c>
      <c r="H9" s="54">
        <v>0</v>
      </c>
      <c r="I9" s="54">
        <f t="shared" si="0"/>
        <v>0</v>
      </c>
      <c r="J9" s="54">
        <f t="shared" si="1"/>
        <v>1</v>
      </c>
    </row>
    <row r="10" spans="1:12" ht="24" customHeight="1" x14ac:dyDescent="0.2">
      <c r="A10" s="99" t="s">
        <v>23</v>
      </c>
      <c r="B10" s="102">
        <v>1</v>
      </c>
      <c r="C10" s="53" t="s">
        <v>16</v>
      </c>
      <c r="D10" s="54">
        <v>15</v>
      </c>
      <c r="E10" s="54">
        <v>0</v>
      </c>
      <c r="F10" s="54">
        <v>0</v>
      </c>
      <c r="G10" s="55">
        <v>15</v>
      </c>
      <c r="H10" s="54">
        <v>0</v>
      </c>
      <c r="I10" s="54">
        <f t="shared" si="0"/>
        <v>0</v>
      </c>
      <c r="J10" s="54">
        <f t="shared" si="1"/>
        <v>1</v>
      </c>
    </row>
    <row r="11" spans="1:12" ht="24.75" customHeight="1" x14ac:dyDescent="0.2">
      <c r="A11" s="99" t="s">
        <v>39</v>
      </c>
      <c r="B11" s="102">
        <v>1</v>
      </c>
      <c r="C11" s="53" t="s">
        <v>16</v>
      </c>
      <c r="D11" s="54">
        <v>15</v>
      </c>
      <c r="E11" s="54">
        <v>0</v>
      </c>
      <c r="F11" s="54">
        <v>0</v>
      </c>
      <c r="G11" s="55">
        <v>15</v>
      </c>
      <c r="H11" s="54">
        <v>0</v>
      </c>
      <c r="I11" s="54">
        <f t="shared" si="0"/>
        <v>0</v>
      </c>
      <c r="J11" s="54">
        <f t="shared" si="1"/>
        <v>1</v>
      </c>
    </row>
    <row r="12" spans="1:12" ht="25.5" customHeight="1" x14ac:dyDescent="0.2">
      <c r="A12" s="99" t="s">
        <v>24</v>
      </c>
      <c r="B12" s="102">
        <v>1</v>
      </c>
      <c r="C12" s="53" t="s">
        <v>16</v>
      </c>
      <c r="D12" s="54">
        <v>15</v>
      </c>
      <c r="E12" s="54">
        <v>0</v>
      </c>
      <c r="F12" s="54">
        <v>0</v>
      </c>
      <c r="G12" s="55">
        <v>15</v>
      </c>
      <c r="H12" s="54">
        <v>0</v>
      </c>
      <c r="I12" s="54">
        <f t="shared" si="0"/>
        <v>0</v>
      </c>
      <c r="J12" s="54">
        <f t="shared" si="1"/>
        <v>1</v>
      </c>
    </row>
  </sheetData>
  <customSheetViews>
    <customSheetView guid="{6B1365F6-62D7-4D51-94CF-E96477BA3221}" scale="110">
      <selection activeCell="A2" sqref="A2:L2"/>
      <pageMargins left="0.7" right="0.7" top="0.75" bottom="0.75" header="0.3" footer="0.3"/>
      <pageSetup paperSize="9" orientation="portrait" horizontalDpi="4294967293" verticalDpi="4294967293" r:id="rId1"/>
    </customSheetView>
    <customSheetView guid="{CF4AC7E0-366B-4A66-B670-4162C4DDC69B}" scale="110">
      <selection activeCell="A2" sqref="A2:L2"/>
      <pageMargins left="0.7" right="0.7" top="0.75" bottom="0.75" header="0.3" footer="0.3"/>
      <pageSetup paperSize="9" orientation="portrait" horizontalDpi="4294967293" verticalDpi="4294967293" r:id="rId2"/>
    </customSheetView>
    <customSheetView guid="{163318C8-A52D-446D-9058-7CE63222FCF9}" scale="110" topLeftCell="A3">
      <selection activeCell="P4" sqref="P4"/>
      <pageMargins left="0.7" right="0.7" top="0.75" bottom="0.75" header="0.3" footer="0.3"/>
      <pageSetup paperSize="9" orientation="portrait" horizontalDpi="4294967293" verticalDpi="4294967293" r:id="rId3"/>
    </customSheetView>
    <customSheetView guid="{8FCEF775-7BBE-4D80-B3F1-7B7EB6D9B614}" scale="110" hiddenColumns="1">
      <selection activeCell="A2" sqref="A2:L2"/>
      <pageMargins left="0.7" right="0.7" top="0.75" bottom="0.75" header="0.3" footer="0.3"/>
      <pageSetup paperSize="9" orientation="portrait" horizontalDpi="4294967293" verticalDpi="4294967293" r:id="rId4"/>
    </customSheetView>
    <customSheetView guid="{6295E0AF-2AB3-472A-88A6-B26D0786D120}" scale="110" showPageBreaks="1" fitToPage="1">
      <selection activeCell="A2" sqref="A2:L2"/>
      <pageMargins left="0.7" right="0.7" top="0.75" bottom="0.75" header="0.3" footer="0.3"/>
      <pageSetup paperSize="9" fitToHeight="0" orientation="portrait" r:id="rId5"/>
    </customSheetView>
    <customSheetView guid="{59404E8F-D600-4323-9855-C9C354D43F2F}" scale="110" showPageBreaks="1">
      <selection activeCell="A2" sqref="A2:L2"/>
      <pageMargins left="0.7" right="0.7" top="0.75" bottom="0.75" header="0.3" footer="0.3"/>
      <pageSetup paperSize="9" orientation="portrait" r:id="rId6"/>
    </customSheetView>
    <customSheetView guid="{048284CB-8F2D-45EC-866D-059CC806312B}" scale="110" topLeftCell="A19">
      <selection activeCell="A2" sqref="A2:L2"/>
      <pageMargins left="0.7" right="0.7" top="0.75" bottom="0.75" header="0.3" footer="0.3"/>
      <pageSetup paperSize="9" orientation="portrait" horizontalDpi="4294967293" verticalDpi="4294967293" r:id="rId7"/>
    </customSheetView>
    <customSheetView guid="{B3EBC161-F111-495C-9CB3-1E99152948A0}" scale="110" showPageBreaks="1">
      <selection activeCell="A2" sqref="A2:L2"/>
      <pageMargins left="0.7" right="0.7" top="0.75" bottom="0.75" header="0.3" footer="0.3"/>
      <pageSetup paperSize="9" orientation="portrait" horizontalDpi="4294967293" verticalDpi="4294967293" r:id="rId8"/>
    </customSheetView>
  </customSheetViews>
  <mergeCells count="3">
    <mergeCell ref="A2:L2"/>
    <mergeCell ref="A4:J4"/>
    <mergeCell ref="A1:K1"/>
  </mergeCells>
  <pageMargins left="0.7" right="0.7" top="0.75" bottom="0.75" header="0.3" footer="0.3"/>
  <pageSetup paperSize="9" orientation="portrait" horizontalDpi="4294967293" verticalDpi="4294967293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studia stacjonarne</vt:lpstr>
      <vt:lpstr>przedmioty do wyboru</vt:lpstr>
      <vt:lpstr>wybór języków obcych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</cp:lastModifiedBy>
  <cp:lastPrinted>2024-04-29T05:58:12Z</cp:lastPrinted>
  <dcterms:created xsi:type="dcterms:W3CDTF">2013-01-21T11:52:24Z</dcterms:created>
  <dcterms:modified xsi:type="dcterms:W3CDTF">2024-04-29T07:30:59Z</dcterms:modified>
</cp:coreProperties>
</file>