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2"/>
  </bookViews>
  <sheets>
    <sheet name="semestr I-IV" sheetId="1" r:id="rId1"/>
    <sheet name="Przedmioty do wyboru" sheetId="2" r:id="rId2"/>
    <sheet name="Ścieżki tematyczne" sheetId="3" r:id="rId3"/>
  </sheets>
  <definedNames/>
  <calcPr fullCalcOnLoad="1"/>
</workbook>
</file>

<file path=xl/sharedStrings.xml><?xml version="1.0" encoding="utf-8"?>
<sst xmlns="http://schemas.openxmlformats.org/spreadsheetml/2006/main" count="349" uniqueCount="156">
  <si>
    <t>WYDZIAŁ BIOLOGII, NAUK O ZWIERZĘTACH I BIOGOSPODARKI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</si>
  <si>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</si>
  <si>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</si>
  <si>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</si>
  <si>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</si>
  <si>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</si>
  <si>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</si>
  <si>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</si>
  <si>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</si>
  <si>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</si>
  <si>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</si>
  <si>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</si>
  <si>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</si>
  <si>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</si>
  <si>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</si>
  <si>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</si>
  <si>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</si>
  <si>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WYCHOWANIE FIZYCZNE 1</t>
  </si>
  <si>
    <t>z</t>
  </si>
  <si>
    <t>ANATOMIA KONIA</t>
  </si>
  <si>
    <t>e</t>
  </si>
  <si>
    <t xml:space="preserve">BHP I ERGONOMIA W ROLNICTWIE </t>
  </si>
  <si>
    <t xml:space="preserve">CHEMIA </t>
  </si>
  <si>
    <t>CHEMIA ROLNA I GLEBOZNAWSTWO</t>
  </si>
  <si>
    <t>MIKROBIOLOGIA</t>
  </si>
  <si>
    <t>OCHRONA WŁASNOŚCI INTELEKTUALNYCH</t>
  </si>
  <si>
    <t>PODSTAWY UŻYTKOWANIA KONI</t>
  </si>
  <si>
    <t>PRZEDMIOT HUMANISTYCZNY I: HISTORIA HODOWLI I UŻYTKOWANIA KONI</t>
  </si>
  <si>
    <t>PRAWODAWSTWO W EKSPLOATACJI KONI</t>
  </si>
  <si>
    <t>ZOOLOGIA Z PARAZYTOLOGIĄ</t>
  </si>
  <si>
    <t xml:space="preserve">Σ   </t>
  </si>
  <si>
    <t>SEMESTR II</t>
  </si>
  <si>
    <t>JĘZYK OBCY 1</t>
  </si>
  <si>
    <t>WYCHOWANIE FIZYCZNE 2</t>
  </si>
  <si>
    <t>BIOCHEMIA ZWIERZĄT I BIOFIZYKA</t>
  </si>
  <si>
    <t>BOTANIKA Z FIZJOLOGIĄ ROŚLIN</t>
  </si>
  <si>
    <t>FIZJOLOGIA KONIA</t>
  </si>
  <si>
    <t>PODSTAWY WOLTYŻERKI</t>
  </si>
  <si>
    <t>UŻYTKI ZIELONE DLA KONI</t>
  </si>
  <si>
    <t>GENETYKA ZWIERZĄT</t>
  </si>
  <si>
    <t>PODSTAWY SĘDZIOWANIA ZAWDÓW JEŹDZIECKICH</t>
  </si>
  <si>
    <t>UPRAWA ROLI I ROŚLIN</t>
  </si>
  <si>
    <t>SEMESTR III</t>
  </si>
  <si>
    <t>JĘZYK OBCY 2</t>
  </si>
  <si>
    <t>HODOWLA TRZODY CHLEWNEJ</t>
  </si>
  <si>
    <t>PRZEDMIOT DO WYBORU 1</t>
  </si>
  <si>
    <t>GENETYKA POPULACJI I METODY HODOWLANE</t>
  </si>
  <si>
    <t>HODOWLA BYDŁA</t>
  </si>
  <si>
    <t>WYCHÓW KONI</t>
  </si>
  <si>
    <t xml:space="preserve">PASZOZNAWSTWO </t>
  </si>
  <si>
    <t>ZASADY WSTĘPNEGO TRENINGU KONI</t>
  </si>
  <si>
    <t>PRZEDMIOT DO WYBORU 2</t>
  </si>
  <si>
    <t>SEMESTR IV</t>
  </si>
  <si>
    <t>JĘZYK OBCY 3</t>
  </si>
  <si>
    <t>ŻYWIENIE KONI</t>
  </si>
  <si>
    <t>PRZEDMIOT DO WYBORU 3</t>
  </si>
  <si>
    <t>INFRASTRUKTURA I KIEROWANIE OŚRODKAMI UTRZYMUJĄCYMI KONIE</t>
  </si>
  <si>
    <t>PIELĘGNACJA KONI I PODKOWNICTWO</t>
  </si>
  <si>
    <t>RASY I POKRÓJ KONI</t>
  </si>
  <si>
    <t xml:space="preserve">ROZRÓD KONI </t>
  </si>
  <si>
    <t>ŚCIEZKA TEMATYCZNA - PRZEDMIOT 1</t>
  </si>
  <si>
    <t>Ogółem godzin w semestrach 1 - 4</t>
  </si>
  <si>
    <t>Udział procentowy [%]</t>
  </si>
  <si>
    <t>SEMESTR V</t>
  </si>
  <si>
    <t>PRZEDMIOT DO WYBORU 4</t>
  </si>
  <si>
    <t>HODOWLANE METODY DOSKONALENIA KONI</t>
  </si>
  <si>
    <t>IDENTYFIKACJA KONI I DOKUMENTACJA</t>
  </si>
  <si>
    <t>TECHNOLOGIE W CHOWIE I HODOWLI KONI</t>
  </si>
  <si>
    <t>PRZEDMIOT DO WYBORU 5</t>
  </si>
  <si>
    <t>UŻTYKOWANIE WYŚCIGOWE KONI</t>
  </si>
  <si>
    <t>EKONOMIKA I ZARZĄDZANIE PRZEDSIĘBIORSTWEM</t>
  </si>
  <si>
    <t>PRZEDMIOT DO WYBORU 6</t>
  </si>
  <si>
    <t>ŚCIEZKA TEMATYCZNA - PRZEDMIOT 2</t>
  </si>
  <si>
    <t>SEMESTR VI</t>
  </si>
  <si>
    <t>HIPOTERAPIA</t>
  </si>
  <si>
    <t>ŚCIEZKA TEMATYCZNA - PRZEDMIOT 3</t>
  </si>
  <si>
    <t>NATURALNE METODY TRENINGU KONI</t>
  </si>
  <si>
    <t>PRZEDMIOT DO WYBORU 7</t>
  </si>
  <si>
    <t>PRAKTYKA ZAWODOWA 8 TYG.</t>
  </si>
  <si>
    <t>SEMINARIUM DYPOLOMOWE 1 (w tym Metodyka wyszukiwania informacji naukowych)</t>
  </si>
  <si>
    <t>SEMESTR VII</t>
  </si>
  <si>
    <t>HODOWLA DROBIU</t>
  </si>
  <si>
    <t>PRZEDMIOT HUMANISTYCZNY II</t>
  </si>
  <si>
    <t>UŻYTKOWANIE ZAPRZĘGOWE KONI</t>
  </si>
  <si>
    <t>ŚCIEZKA TEMATYCZNA - PRZEDMIOT 4</t>
  </si>
  <si>
    <t>PRZEDMIOT DO WYBORU 8</t>
  </si>
  <si>
    <t>TECHNOLOGIA INFORMACYJNA</t>
  </si>
  <si>
    <t>SEMINARIUM DYPOLOMOWE 2</t>
  </si>
  <si>
    <t>PROJEKT INŻYNIERSKI I EGZAMIN DYPLOMOWY</t>
  </si>
  <si>
    <t>Ogółem godzin w semestrach 5-7</t>
  </si>
  <si>
    <t>Ogółem godzin w semestrach 1-7</t>
  </si>
  <si>
    <t>Udział procentowy w całości godzin</t>
  </si>
  <si>
    <t>Nazwa przdmiotu do wyboru</t>
  </si>
  <si>
    <t>Wykładów 
tygodniowo</t>
  </si>
  <si>
    <t>Ćwiczeń 
tygodniowo</t>
  </si>
  <si>
    <t>Przedmiot humanistyczny II</t>
  </si>
  <si>
    <t>1.</t>
  </si>
  <si>
    <t>Socjologia</t>
  </si>
  <si>
    <t>2.</t>
  </si>
  <si>
    <t>Psychologia</t>
  </si>
  <si>
    <t>Przedmiot do wyboru 1</t>
  </si>
  <si>
    <t>Ekologia</t>
  </si>
  <si>
    <t>Ochrona środowiska</t>
  </si>
  <si>
    <t>Przedmiot do wyboru 2</t>
  </si>
  <si>
    <t>Kynologia i hodowle amatorskie</t>
  </si>
  <si>
    <t>Hodowla małych przeżuwaczy</t>
  </si>
  <si>
    <t>Przedmiot do wyboru 3</t>
  </si>
  <si>
    <t>Przedmiot do wyboru 4</t>
  </si>
  <si>
    <t>Łowiectwo</t>
  </si>
  <si>
    <t>Hodowla ryb</t>
  </si>
  <si>
    <t>Przedmiot do wyboru 5</t>
  </si>
  <si>
    <t xml:space="preserve">Medycyna sportowa w jeździectwie </t>
  </si>
  <si>
    <t>Biologiczne i humanistyczne podstawy rekreacji ruchowej</t>
  </si>
  <si>
    <t>Przedmiot do wyboru 6</t>
  </si>
  <si>
    <t>Ocena i wykorzystanie surowców końskich</t>
  </si>
  <si>
    <t>Towaroznawstwo surowców zwierzęcych</t>
  </si>
  <si>
    <t>Przedmiot do wyboru 7</t>
  </si>
  <si>
    <t>Etologia konia</t>
  </si>
  <si>
    <t>Psychologia konia</t>
  </si>
  <si>
    <t>Przedmiot do wyboru 8</t>
  </si>
  <si>
    <t>Ochrona zdrowia koni</t>
  </si>
  <si>
    <t>Profilaktyka zootechniczna</t>
  </si>
  <si>
    <t>Student wybiera jeden z dwóch przedmiotów.</t>
  </si>
  <si>
    <t>Numer przedmiotu</t>
  </si>
  <si>
    <t>Ścieżka wierzchowego użytkowania koni</t>
  </si>
  <si>
    <t>Ścieżka wszechstronnego użytkowania koni</t>
  </si>
  <si>
    <t>Zasady pracy z końmi trudnymi</t>
  </si>
  <si>
    <t>Rekreacja i turystyka konna</t>
  </si>
  <si>
    <t>Metodologia instruktażu w jeździectwie</t>
  </si>
  <si>
    <t>Użytkowanie koni w stylu western</t>
  </si>
  <si>
    <t>Student, który zaliczył sprawdzian praktyczny na poziomie C, wybiera jeden z dwóch przedmiotów oznaczonych numerem 1, co jest równoznaczne z wyborem całej ścieżki tematycznej realizowanej w toku studiów pierwszego stopnia.</t>
  </si>
  <si>
    <t>Teoria i praktyka konkurencji WKKW/ Theory and practice in eventing</t>
  </si>
  <si>
    <t>Teoria i praktyka konkurencji rajdy długodystansowe/ Theory and practice in endurance discipline</t>
  </si>
  <si>
    <t>Teoria i praktyka konkurencji skoki</t>
  </si>
  <si>
    <t>PRZEPISY JEŹDZIECKICH KONKURENCJI OLIMPIJSKICH</t>
  </si>
  <si>
    <t>Teoria i praktyka konkurencji ujeżdżenie</t>
  </si>
  <si>
    <t>Biomechanika konia/Horse biomechanics</t>
  </si>
  <si>
    <t>Cyfrowa analiza obrazu w ocenie koni/Digital image analysis in the evaluation of horses</t>
  </si>
  <si>
    <t>PIERWSZA POMOC PRZEDMEDYCZNA</t>
  </si>
  <si>
    <t>PROPEDEUTYKA W HODOWLI KONI</t>
  </si>
  <si>
    <t>WYDZIAŁ NAUK O ZWIERZĘTACH I BIOGOSPODARKI</t>
  </si>
  <si>
    <t>Grupa treści modułów</t>
  </si>
  <si>
    <t>o</t>
  </si>
  <si>
    <t>k</t>
  </si>
  <si>
    <t>p</t>
  </si>
  <si>
    <t>h</t>
  </si>
  <si>
    <t>s</t>
  </si>
  <si>
    <t>o - ogólne</t>
  </si>
  <si>
    <t>p - podstawowe</t>
  </si>
  <si>
    <t>k - kierunkowe</t>
  </si>
  <si>
    <t>s - ścieżka tematyczna</t>
  </si>
  <si>
    <t>Grupa treści modułoów:</t>
  </si>
  <si>
    <t>h - humanistyczne</t>
  </si>
  <si>
    <t>Kierunek HIPOLOGIA I JEŹDZIECTWO, studia stacjonarne pierwszego stopnia, plan studiów zgodny z uchwałą nr 7/2022-2023 Senatu UP w Lublinie z dnia 20 stycznia 2023 r. Obowiązuje od naboru 2023/2024   zał. 4a</t>
  </si>
  <si>
    <t>Kierunek HIPOLOGIA I JEŹDZIECTWO,  studia stacjonarne PIERWSZEGO stopnia,  plan studiów zgodny z uchwałą nr 7/2022-2023 Senatu UP w Lublinie z dn. 20 stycznia 2023 r. obowiązuje od naboru 2023/2024</t>
  </si>
  <si>
    <t>Kierunek HIPOLOGIA I JEŹDZIECTWO,  studia stacjonarne PIERWSZEGO stopnia. 
 plan studiów zgodny z uchwałą nr 7/2022-2023 Senatu UP w Lublinie z dn. 20 stycznia 2023 r. obowiązuje od naboru 2023/2024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</si>
</sst>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6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57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1" fontId="3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0" borderId="11" xfId="52" applyFont="1" applyFill="1" applyBorder="1" applyAlignment="1">
      <alignment vertical="center"/>
      <protection/>
    </xf>
    <xf numFmtId="1" fontId="6" fillId="0" borderId="11" xfId="52" applyNumberFormat="1" applyFont="1" applyFill="1" applyBorder="1" applyAlignment="1">
      <alignment horizontal="center" vertical="center" wrapText="1"/>
      <protection/>
    </xf>
    <xf numFmtId="166" fontId="6" fillId="0" borderId="11" xfId="63" applyFont="1" applyFill="1" applyBorder="1" applyAlignment="1" applyProtection="1">
      <alignment horizontal="center" vertical="center" textRotation="90" wrapText="1"/>
      <protection/>
    </xf>
    <xf numFmtId="166" fontId="6" fillId="0" borderId="11" xfId="63" applyFont="1" applyFill="1" applyBorder="1" applyAlignment="1" applyProtection="1">
      <alignment horizontal="center" vertical="center" textRotation="90"/>
      <protection/>
    </xf>
    <xf numFmtId="49" fontId="6" fillId="0" borderId="11" xfId="63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textRotation="90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52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7" fillId="0" borderId="12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9" fontId="10" fillId="0" borderId="0" xfId="52" applyNumberFormat="1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10" fillId="0" borderId="12" xfId="0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1" fillId="0" borderId="0" xfId="52" applyFont="1" applyFill="1">
      <alignment/>
      <protection/>
    </xf>
    <xf numFmtId="0" fontId="12" fillId="0" borderId="0" xfId="52" applyFont="1" applyFill="1" applyAlignment="1">
      <alignment horizontal="center"/>
      <protection/>
    </xf>
    <xf numFmtId="0" fontId="13" fillId="0" borderId="0" xfId="52" applyFont="1" applyFill="1">
      <alignment/>
      <protection/>
    </xf>
    <xf numFmtId="0" fontId="10" fillId="0" borderId="13" xfId="0" applyFont="1" applyFill="1" applyBorder="1" applyAlignment="1">
      <alignment wrapText="1"/>
    </xf>
    <xf numFmtId="0" fontId="9" fillId="0" borderId="11" xfId="52" applyFont="1" applyFill="1" applyBorder="1" applyAlignment="1">
      <alignment horizontal="right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67" fontId="9" fillId="0" borderId="11" xfId="52" applyNumberFormat="1" applyFont="1" applyFill="1" applyBorder="1" applyAlignment="1">
      <alignment horizontal="center" vertical="center"/>
      <protection/>
    </xf>
    <xf numFmtId="1" fontId="14" fillId="33" borderId="12" xfId="52" applyNumberFormat="1" applyFont="1" applyFill="1" applyBorder="1" applyAlignment="1">
      <alignment horizontal="center" vertical="center"/>
      <protection/>
    </xf>
    <xf numFmtId="0" fontId="15" fillId="0" borderId="0" xfId="52" applyFont="1" applyFill="1" applyAlignment="1">
      <alignment horizontal="center"/>
      <protection/>
    </xf>
    <xf numFmtId="0" fontId="9" fillId="0" borderId="14" xfId="52" applyFont="1" applyFill="1" applyBorder="1" applyAlignment="1">
      <alignment vertical="center"/>
      <protection/>
    </xf>
    <xf numFmtId="0" fontId="9" fillId="0" borderId="15" xfId="52" applyFont="1" applyFill="1" applyBorder="1" applyAlignment="1">
      <alignment vertical="center"/>
      <protection/>
    </xf>
    <xf numFmtId="0" fontId="9" fillId="0" borderId="16" xfId="52" applyFont="1" applyFill="1" applyBorder="1" applyAlignment="1">
      <alignment vertical="center"/>
      <protection/>
    </xf>
    <xf numFmtId="1" fontId="14" fillId="0" borderId="12" xfId="52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1" xfId="52" applyNumberFormat="1" applyFont="1" applyFill="1" applyBorder="1" applyAlignment="1">
      <alignment horizontal="center" vertical="center"/>
      <protection/>
    </xf>
    <xf numFmtId="0" fontId="16" fillId="0" borderId="0" xfId="52" applyFont="1" applyFill="1">
      <alignment/>
      <protection/>
    </xf>
    <xf numFmtId="9" fontId="12" fillId="0" borderId="0" xfId="52" applyNumberFormat="1" applyFont="1" applyFill="1">
      <alignment/>
      <protection/>
    </xf>
    <xf numFmtId="0" fontId="9" fillId="0" borderId="17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vertical="center"/>
      <protection/>
    </xf>
    <xf numFmtId="0" fontId="9" fillId="0" borderId="19" xfId="52" applyFont="1" applyFill="1" applyBorder="1" applyAlignment="1">
      <alignment vertical="center"/>
      <protection/>
    </xf>
    <xf numFmtId="0" fontId="9" fillId="0" borderId="12" xfId="52" applyFont="1" applyFill="1" applyBorder="1" applyAlignment="1">
      <alignment vertical="center"/>
      <protection/>
    </xf>
    <xf numFmtId="0" fontId="10" fillId="0" borderId="17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" fontId="17" fillId="33" borderId="11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vertical="center"/>
      <protection/>
    </xf>
    <xf numFmtId="1" fontId="9" fillId="0" borderId="11" xfId="52" applyNumberFormat="1" applyFont="1" applyFill="1" applyBorder="1" applyAlignment="1">
      <alignment horizontal="center"/>
      <protection/>
    </xf>
    <xf numFmtId="1" fontId="9" fillId="0" borderId="11" xfId="52" applyNumberFormat="1" applyFont="1" applyFill="1" applyBorder="1" applyAlignment="1">
      <alignment horizontal="center" vertical="center" textRotation="90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/>
      <protection/>
    </xf>
    <xf numFmtId="1" fontId="9" fillId="0" borderId="11" xfId="52" applyNumberFormat="1" applyFont="1" applyFill="1" applyBorder="1" applyAlignment="1">
      <alignment horizontal="left" vertical="center"/>
      <protection/>
    </xf>
    <xf numFmtId="1" fontId="10" fillId="0" borderId="0" xfId="52" applyNumberFormat="1" applyFont="1" applyFill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/>
      <protection/>
    </xf>
    <xf numFmtId="1" fontId="10" fillId="0" borderId="0" xfId="52" applyNumberFormat="1" applyFont="1" applyFill="1">
      <alignment/>
      <protection/>
    </xf>
    <xf numFmtId="1" fontId="5" fillId="0" borderId="0" xfId="52" applyNumberFormat="1" applyFont="1" applyFill="1" applyBorder="1" applyAlignment="1">
      <alignment horizontal="center"/>
      <protection/>
    </xf>
    <xf numFmtId="9" fontId="18" fillId="0" borderId="0" xfId="52" applyNumberFormat="1" applyFont="1" applyFill="1" applyBorder="1" applyAlignment="1">
      <alignment horizontal="center"/>
      <protection/>
    </xf>
    <xf numFmtId="1" fontId="18" fillId="0" borderId="0" xfId="52" applyNumberFormat="1" applyFont="1" applyFill="1" applyBorder="1" applyAlignment="1">
      <alignment horizontal="center"/>
      <protection/>
    </xf>
    <xf numFmtId="167" fontId="5" fillId="0" borderId="0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" fillId="0" borderId="0" xfId="52" applyFont="1" applyFill="1" applyBorder="1" applyAlignment="1">
      <alignment horizontal="right"/>
      <protection/>
    </xf>
    <xf numFmtId="0" fontId="9" fillId="0" borderId="13" xfId="52" applyFont="1" applyFill="1" applyBorder="1" applyAlignment="1">
      <alignment vertical="center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66" fontId="9" fillId="0" borderId="13" xfId="63" applyFont="1" applyFill="1" applyBorder="1" applyAlignment="1" applyProtection="1">
      <alignment horizontal="center" vertical="center" textRotation="90" wrapText="1"/>
      <protection/>
    </xf>
    <xf numFmtId="166" fontId="9" fillId="0" borderId="13" xfId="63" applyFont="1" applyFill="1" applyBorder="1" applyAlignment="1" applyProtection="1">
      <alignment horizontal="center" vertical="center" textRotation="90"/>
      <protection/>
    </xf>
    <xf numFmtId="49" fontId="9" fillId="0" borderId="11" xfId="63" applyNumberFormat="1" applyFont="1" applyFill="1" applyBorder="1" applyAlignment="1" applyProtection="1">
      <alignment horizontal="center" vertical="center" textRotation="90" wrapText="1"/>
      <protection/>
    </xf>
    <xf numFmtId="166" fontId="9" fillId="0" borderId="11" xfId="63" applyFont="1" applyFill="1" applyBorder="1" applyAlignment="1" applyProtection="1">
      <alignment horizontal="center" vertical="center" textRotation="90" wrapText="1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0" fillId="0" borderId="0" xfId="52" applyFont="1" applyFill="1" applyAlignment="1">
      <alignment horizontal="center"/>
      <protection/>
    </xf>
    <xf numFmtId="0" fontId="21" fillId="0" borderId="0" xfId="52" applyFont="1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17" xfId="52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22" fillId="0" borderId="0" xfId="52" applyFont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1" fontId="10" fillId="0" borderId="13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0" fontId="1" fillId="0" borderId="0" xfId="44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166" fontId="6" fillId="0" borderId="13" xfId="63" applyFont="1" applyFill="1" applyBorder="1" applyAlignment="1" applyProtection="1">
      <alignment horizontal="center" vertical="center" textRotation="90" wrapText="1"/>
      <protection/>
    </xf>
    <xf numFmtId="166" fontId="6" fillId="0" borderId="13" xfId="63" applyFont="1" applyFill="1" applyBorder="1" applyAlignment="1" applyProtection="1">
      <alignment horizontal="center" vertical="center" textRotation="90"/>
      <protection/>
    </xf>
    <xf numFmtId="49" fontId="6" fillId="0" borderId="13" xfId="63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1" fillId="0" borderId="11" xfId="44" applyFont="1" applyFill="1" applyBorder="1" applyAlignment="1">
      <alignment horizontal="left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1" fillId="0" borderId="11" xfId="44" applyFont="1" applyFill="1" applyBorder="1">
      <alignment/>
      <protection/>
    </xf>
    <xf numFmtId="0" fontId="25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8" fillId="0" borderId="11" xfId="52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0" fontId="23" fillId="0" borderId="11" xfId="52" applyFont="1" applyFill="1" applyBorder="1" applyAlignment="1">
      <alignment horizontal="center" vertical="center"/>
      <protection/>
    </xf>
    <xf numFmtId="0" fontId="27" fillId="0" borderId="21" xfId="0" applyFont="1" applyFill="1" applyBorder="1" applyAlignment="1">
      <alignment horizontal="center" vertical="center" wrapText="1"/>
    </xf>
    <xf numFmtId="1" fontId="17" fillId="33" borderId="18" xfId="52" applyNumberFormat="1" applyFont="1" applyFill="1" applyBorder="1" applyAlignment="1">
      <alignment horizontal="center" vertical="center"/>
      <protection/>
    </xf>
    <xf numFmtId="0" fontId="9" fillId="0" borderId="21" xfId="52" applyFont="1" applyBorder="1" applyAlignment="1">
      <alignment textRotation="90"/>
      <protection/>
    </xf>
    <xf numFmtId="0" fontId="9" fillId="0" borderId="21" xfId="52" applyFont="1" applyBorder="1">
      <alignment/>
      <protection/>
    </xf>
    <xf numFmtId="0" fontId="9" fillId="0" borderId="21" xfId="52" applyFont="1" applyFill="1" applyBorder="1">
      <alignment/>
      <protection/>
    </xf>
    <xf numFmtId="0" fontId="11" fillId="0" borderId="21" xfId="52" applyFont="1" applyFill="1" applyBorder="1">
      <alignment/>
      <protection/>
    </xf>
    <xf numFmtId="0" fontId="2" fillId="0" borderId="21" xfId="52" applyFont="1" applyFill="1" applyBorder="1">
      <alignment/>
      <protection/>
    </xf>
    <xf numFmtId="0" fontId="0" fillId="0" borderId="21" xfId="52" applyBorder="1">
      <alignment/>
      <protection/>
    </xf>
    <xf numFmtId="0" fontId="9" fillId="0" borderId="0" xfId="52" applyFont="1" applyFill="1" applyBorder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Fill="1" applyBorder="1">
      <alignment/>
      <protection/>
    </xf>
    <xf numFmtId="0" fontId="9" fillId="0" borderId="22" xfId="52" applyFont="1" applyFill="1" applyBorder="1">
      <alignment/>
      <protection/>
    </xf>
    <xf numFmtId="0" fontId="9" fillId="0" borderId="13" xfId="52" applyFont="1" applyFill="1" applyBorder="1" applyAlignment="1">
      <alignment horizontal="right" vertical="center"/>
      <protection/>
    </xf>
    <xf numFmtId="1" fontId="9" fillId="0" borderId="13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10" fillId="0" borderId="21" xfId="52" applyFont="1" applyFill="1" applyBorder="1">
      <alignment/>
      <protection/>
    </xf>
    <xf numFmtId="0" fontId="9" fillId="0" borderId="21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5" fillId="0" borderId="0" xfId="52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zoomScale="85" zoomScaleNormal="85" zoomScalePageLayoutView="0" workbookViewId="0" topLeftCell="A1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2" customWidth="1"/>
    <col min="3" max="9" width="6.28125" style="3" customWidth="1"/>
    <col min="10" max="10" width="6.28125" style="4" customWidth="1"/>
    <col min="11" max="11" width="13.00390625" style="5" hidden="1" customWidth="1"/>
    <col min="12" max="13" width="13.00390625" style="6" hidden="1" customWidth="1"/>
    <col min="14" max="14" width="13.00390625" style="7" hidden="1" customWidth="1"/>
    <col min="15" max="16" width="13.00390625" style="8" hidden="1" customWidth="1"/>
    <col min="17" max="17" width="4.7109375" style="7" customWidth="1"/>
    <col min="18" max="16384" width="13.00390625" style="7" customWidth="1"/>
  </cols>
  <sheetData>
    <row r="1" spans="1:10" ht="12.75">
      <c r="A1" s="142" t="s">
        <v>140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48" customHeight="1">
      <c r="A2" s="143" t="s">
        <v>153</v>
      </c>
      <c r="B2" s="143"/>
      <c r="C2" s="143"/>
      <c r="D2" s="143"/>
      <c r="E2" s="143"/>
      <c r="F2" s="143"/>
      <c r="G2" s="143"/>
      <c r="H2" s="143"/>
      <c r="I2" s="143"/>
      <c r="J2" s="143"/>
    </row>
    <row r="3" ht="12.75">
      <c r="J3" s="9"/>
    </row>
    <row r="4" spans="1:17" s="17" customFormat="1" ht="84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2" t="s">
        <v>8</v>
      </c>
      <c r="I4" s="13" t="s">
        <v>9</v>
      </c>
      <c r="J4" s="13" t="s">
        <v>10</v>
      </c>
      <c r="K4" s="15" t="s">
        <v>11</v>
      </c>
      <c r="L4" s="16" t="s">
        <v>12</v>
      </c>
      <c r="M4" s="16" t="s">
        <v>13</v>
      </c>
      <c r="O4" s="18" t="s">
        <v>14</v>
      </c>
      <c r="P4" s="18" t="s">
        <v>15</v>
      </c>
      <c r="Q4" s="125" t="s">
        <v>141</v>
      </c>
    </row>
    <row r="5" spans="1:17" s="17" customFormat="1" ht="12.75" customHeight="1">
      <c r="A5" s="144" t="s">
        <v>16</v>
      </c>
      <c r="B5" s="144"/>
      <c r="C5" s="144"/>
      <c r="D5" s="144"/>
      <c r="E5" s="144"/>
      <c r="F5" s="144"/>
      <c r="G5" s="144"/>
      <c r="H5" s="144"/>
      <c r="I5" s="144"/>
      <c r="J5" s="144"/>
      <c r="K5" s="15"/>
      <c r="L5" s="16"/>
      <c r="M5" s="16"/>
      <c r="O5" s="18"/>
      <c r="P5" s="18"/>
      <c r="Q5" s="126"/>
    </row>
    <row r="6" spans="1:17" s="28" customFormat="1" ht="12" customHeight="1">
      <c r="A6" s="19" t="s">
        <v>17</v>
      </c>
      <c r="B6" s="20">
        <v>0</v>
      </c>
      <c r="C6" s="21" t="s">
        <v>18</v>
      </c>
      <c r="D6" s="22">
        <f>SUM(E6:H6)</f>
        <v>30</v>
      </c>
      <c r="E6" s="23">
        <v>0</v>
      </c>
      <c r="F6" s="23">
        <v>30</v>
      </c>
      <c r="G6" s="23"/>
      <c r="H6" s="22"/>
      <c r="I6" s="22">
        <f>ROUNDUP(E6/15,0)</f>
        <v>0</v>
      </c>
      <c r="J6" s="22">
        <f>ROUNDUP((F6+G6+H6)/15,0)</f>
        <v>2</v>
      </c>
      <c r="K6" s="24" t="str">
        <f aca="true" t="shared" si="0" ref="K6:K12">"#REF!/25"</f>
        <v>#REF!/25</v>
      </c>
      <c r="L6" s="25">
        <v>0</v>
      </c>
      <c r="M6" s="25">
        <f aca="true" t="shared" si="1" ref="M6:M12">IF(G6&gt;0,1,0)</f>
        <v>0</v>
      </c>
      <c r="N6" s="26" t="str">
        <f>"#REF!/E6"</f>
        <v>#REF!/E6</v>
      </c>
      <c r="O6" s="27">
        <v>2</v>
      </c>
      <c r="P6" s="27" t="str">
        <f>"#REF!-P6"</f>
        <v>#REF!-P6</v>
      </c>
      <c r="Q6" s="127" t="s">
        <v>142</v>
      </c>
    </row>
    <row r="7" spans="1:17" s="28" customFormat="1" ht="12" customHeight="1">
      <c r="A7" s="19" t="s">
        <v>26</v>
      </c>
      <c r="B7" s="29">
        <v>5</v>
      </c>
      <c r="C7" s="21" t="s">
        <v>20</v>
      </c>
      <c r="D7" s="23">
        <v>45</v>
      </c>
      <c r="E7" s="23">
        <v>15</v>
      </c>
      <c r="F7" s="23"/>
      <c r="G7" s="23">
        <v>30</v>
      </c>
      <c r="H7" s="23"/>
      <c r="I7" s="20">
        <v>1</v>
      </c>
      <c r="J7" s="23">
        <v>2</v>
      </c>
      <c r="K7" s="24" t="str">
        <f t="shared" si="0"/>
        <v>#REF!/25</v>
      </c>
      <c r="L7" s="25">
        <v>0</v>
      </c>
      <c r="M7" s="25">
        <f>IF(G24&gt;0,1,0)</f>
        <v>1</v>
      </c>
      <c r="N7" s="26" t="str">
        <f>"#REF!/E7"</f>
        <v>#REF!/E7</v>
      </c>
      <c r="O7" s="27">
        <f>D24/25</f>
        <v>1.8</v>
      </c>
      <c r="P7" s="27" t="str">
        <f>"#REF!-P7"</f>
        <v>#REF!-P7</v>
      </c>
      <c r="Q7" s="127" t="s">
        <v>143</v>
      </c>
    </row>
    <row r="8" spans="1:17" s="28" customFormat="1" ht="12" customHeight="1">
      <c r="A8" s="19" t="s">
        <v>21</v>
      </c>
      <c r="B8" s="29">
        <v>1</v>
      </c>
      <c r="C8" s="21" t="s">
        <v>18</v>
      </c>
      <c r="D8" s="23">
        <v>10</v>
      </c>
      <c r="E8" s="23">
        <v>10</v>
      </c>
      <c r="F8" s="23"/>
      <c r="G8" s="23"/>
      <c r="H8" s="23"/>
      <c r="I8" s="30">
        <v>0.7</v>
      </c>
      <c r="J8" s="23"/>
      <c r="K8" s="24" t="str">
        <f t="shared" si="0"/>
        <v>#REF!/25</v>
      </c>
      <c r="L8" s="25">
        <v>0</v>
      </c>
      <c r="M8" s="25">
        <f t="shared" si="1"/>
        <v>0</v>
      </c>
      <c r="N8" s="26" t="str">
        <f>"#REF!/E8"</f>
        <v>#REF!/E8</v>
      </c>
      <c r="O8" s="27">
        <v>0.6</v>
      </c>
      <c r="P8" s="27" t="str">
        <f>"#REF!-P8"</f>
        <v>#REF!-P8</v>
      </c>
      <c r="Q8" s="127" t="s">
        <v>144</v>
      </c>
    </row>
    <row r="9" spans="1:17" s="31" customFormat="1" ht="12" customHeight="1">
      <c r="A9" s="19" t="s">
        <v>22</v>
      </c>
      <c r="B9" s="29">
        <v>3</v>
      </c>
      <c r="C9" s="21" t="s">
        <v>20</v>
      </c>
      <c r="D9" s="23">
        <v>30</v>
      </c>
      <c r="E9" s="23">
        <v>10</v>
      </c>
      <c r="F9" s="23">
        <v>10</v>
      </c>
      <c r="G9" s="23">
        <v>10</v>
      </c>
      <c r="H9" s="23"/>
      <c r="I9" s="23">
        <v>1</v>
      </c>
      <c r="J9" s="23">
        <v>1</v>
      </c>
      <c r="K9" s="24" t="str">
        <f t="shared" si="0"/>
        <v>#REF!/25</v>
      </c>
      <c r="L9" s="25">
        <v>0</v>
      </c>
      <c r="M9" s="25">
        <f t="shared" si="1"/>
        <v>1</v>
      </c>
      <c r="N9" s="26" t="str">
        <f>"#REF!/E9"</f>
        <v>#REF!/E9</v>
      </c>
      <c r="O9" s="27">
        <v>0.6</v>
      </c>
      <c r="P9" s="27" t="str">
        <f>"#REF!-P9"</f>
        <v>#REF!-P9</v>
      </c>
      <c r="Q9" s="128" t="s">
        <v>144</v>
      </c>
    </row>
    <row r="10" spans="1:17" s="28" customFormat="1" ht="12" customHeight="1">
      <c r="A10" s="19" t="s">
        <v>23</v>
      </c>
      <c r="B10" s="29">
        <v>3</v>
      </c>
      <c r="C10" s="21" t="s">
        <v>18</v>
      </c>
      <c r="D10" s="23">
        <v>30</v>
      </c>
      <c r="E10" s="23">
        <v>15</v>
      </c>
      <c r="F10" s="23">
        <v>10</v>
      </c>
      <c r="G10" s="23">
        <v>5</v>
      </c>
      <c r="H10" s="23"/>
      <c r="I10" s="23">
        <v>1</v>
      </c>
      <c r="J10" s="23">
        <v>1</v>
      </c>
      <c r="K10" s="24" t="str">
        <f t="shared" si="0"/>
        <v>#REF!/25</v>
      </c>
      <c r="L10" s="32">
        <v>1</v>
      </c>
      <c r="M10" s="25">
        <f t="shared" si="1"/>
        <v>1</v>
      </c>
      <c r="N10" s="26" t="str">
        <f>"#REF!/E10"</f>
        <v>#REF!/E10</v>
      </c>
      <c r="O10" s="27">
        <f>D10/25</f>
        <v>1.2</v>
      </c>
      <c r="P10" s="27" t="str">
        <f>"#REF!-P10"</f>
        <v>#REF!-P10</v>
      </c>
      <c r="Q10" s="127" t="s">
        <v>142</v>
      </c>
    </row>
    <row r="11" spans="1:17" s="33" customFormat="1" ht="12" customHeight="1">
      <c r="A11" s="19" t="s">
        <v>24</v>
      </c>
      <c r="B11" s="29">
        <v>3</v>
      </c>
      <c r="C11" s="21" t="s">
        <v>18</v>
      </c>
      <c r="D11" s="23">
        <v>30</v>
      </c>
      <c r="E11" s="23">
        <v>15</v>
      </c>
      <c r="F11" s="23">
        <v>5</v>
      </c>
      <c r="G11" s="23">
        <v>10</v>
      </c>
      <c r="H11" s="23"/>
      <c r="I11" s="23">
        <v>1</v>
      </c>
      <c r="J11" s="23">
        <v>1</v>
      </c>
      <c r="K11" s="24" t="str">
        <f t="shared" si="0"/>
        <v>#REF!/25</v>
      </c>
      <c r="L11" s="25">
        <v>0</v>
      </c>
      <c r="M11" s="25">
        <f t="shared" si="1"/>
        <v>1</v>
      </c>
      <c r="N11" s="26" t="str">
        <f>"#REF!/E11"</f>
        <v>#REF!/E11</v>
      </c>
      <c r="O11" s="27">
        <v>1</v>
      </c>
      <c r="P11" s="27" t="str">
        <f>"#REF!-P11"</f>
        <v>#REF!-P11</v>
      </c>
      <c r="Q11" s="127" t="s">
        <v>144</v>
      </c>
    </row>
    <row r="12" spans="1:17" s="28" customFormat="1" ht="12" customHeight="1">
      <c r="A12" s="19" t="s">
        <v>25</v>
      </c>
      <c r="B12" s="29">
        <v>1</v>
      </c>
      <c r="C12" s="21" t="s">
        <v>18</v>
      </c>
      <c r="D12" s="23">
        <v>15</v>
      </c>
      <c r="E12" s="23">
        <v>15</v>
      </c>
      <c r="F12" s="23"/>
      <c r="G12" s="23"/>
      <c r="H12" s="23"/>
      <c r="I12" s="23">
        <v>1</v>
      </c>
      <c r="J12" s="23"/>
      <c r="K12" s="24" t="str">
        <f t="shared" si="0"/>
        <v>#REF!/25</v>
      </c>
      <c r="L12" s="32">
        <v>1</v>
      </c>
      <c r="M12" s="25">
        <f t="shared" si="1"/>
        <v>0</v>
      </c>
      <c r="N12" s="26" t="str">
        <f>"#REF!/E12"</f>
        <v>#REF!/E12</v>
      </c>
      <c r="O12" s="27">
        <f>D12/25</f>
        <v>0.6</v>
      </c>
      <c r="P12" s="27" t="str">
        <f>"#REF!-P12"</f>
        <v>#REF!-P12</v>
      </c>
      <c r="Q12" s="127" t="s">
        <v>142</v>
      </c>
    </row>
    <row r="13" spans="1:17" s="28" customFormat="1" ht="12" customHeight="1">
      <c r="A13" s="19" t="s">
        <v>40</v>
      </c>
      <c r="B13" s="29">
        <v>1</v>
      </c>
      <c r="C13" s="21" t="s">
        <v>18</v>
      </c>
      <c r="D13" s="23">
        <v>15</v>
      </c>
      <c r="E13" s="23">
        <v>15</v>
      </c>
      <c r="F13" s="23"/>
      <c r="G13" s="23"/>
      <c r="H13" s="23"/>
      <c r="I13" s="23">
        <v>1</v>
      </c>
      <c r="J13" s="23"/>
      <c r="K13" s="24"/>
      <c r="L13" s="32"/>
      <c r="M13" s="25"/>
      <c r="N13" s="26"/>
      <c r="O13" s="27"/>
      <c r="P13" s="27"/>
      <c r="Q13" s="127" t="s">
        <v>143</v>
      </c>
    </row>
    <row r="14" spans="1:17" s="28" customFormat="1" ht="12" customHeight="1">
      <c r="A14" s="19" t="s">
        <v>41</v>
      </c>
      <c r="B14" s="29">
        <v>3</v>
      </c>
      <c r="C14" s="21" t="s">
        <v>18</v>
      </c>
      <c r="D14" s="23">
        <v>30</v>
      </c>
      <c r="E14" s="23">
        <v>15</v>
      </c>
      <c r="F14" s="23">
        <v>10</v>
      </c>
      <c r="G14" s="23">
        <v>5</v>
      </c>
      <c r="H14" s="23"/>
      <c r="I14" s="23">
        <v>1</v>
      </c>
      <c r="J14" s="23">
        <v>1</v>
      </c>
      <c r="K14" s="24"/>
      <c r="L14" s="32"/>
      <c r="M14" s="25"/>
      <c r="N14" s="26"/>
      <c r="O14" s="27"/>
      <c r="P14" s="27"/>
      <c r="Q14" s="127" t="s">
        <v>142</v>
      </c>
    </row>
    <row r="15" spans="1:17" s="28" customFormat="1" ht="27.75" customHeight="1">
      <c r="A15" s="34" t="s">
        <v>27</v>
      </c>
      <c r="B15" s="23">
        <v>4</v>
      </c>
      <c r="C15" s="21" t="s">
        <v>18</v>
      </c>
      <c r="D15" s="23">
        <v>45</v>
      </c>
      <c r="E15" s="23">
        <v>45</v>
      </c>
      <c r="F15" s="23"/>
      <c r="G15" s="23"/>
      <c r="H15" s="23"/>
      <c r="I15" s="23">
        <v>3</v>
      </c>
      <c r="J15" s="23"/>
      <c r="K15" s="24"/>
      <c r="L15" s="32"/>
      <c r="M15" s="25"/>
      <c r="N15" s="26"/>
      <c r="O15" s="27"/>
      <c r="P15" s="27"/>
      <c r="Q15" s="127" t="s">
        <v>145</v>
      </c>
    </row>
    <row r="16" spans="1:17" s="28" customFormat="1" ht="12" customHeight="1">
      <c r="A16" s="19" t="s">
        <v>28</v>
      </c>
      <c r="B16" s="29">
        <v>1</v>
      </c>
      <c r="C16" s="21" t="s">
        <v>18</v>
      </c>
      <c r="D16" s="23">
        <v>15</v>
      </c>
      <c r="E16" s="23">
        <v>15</v>
      </c>
      <c r="F16" s="23"/>
      <c r="G16" s="23"/>
      <c r="H16" s="23"/>
      <c r="I16" s="23">
        <v>1</v>
      </c>
      <c r="J16" s="23"/>
      <c r="K16" s="24"/>
      <c r="L16" s="32"/>
      <c r="M16" s="25"/>
      <c r="N16" s="26"/>
      <c r="O16" s="27"/>
      <c r="P16" s="27"/>
      <c r="Q16" s="127" t="s">
        <v>143</v>
      </c>
    </row>
    <row r="17" spans="1:17" s="28" customFormat="1" ht="12" customHeight="1">
      <c r="A17" s="19" t="s">
        <v>138</v>
      </c>
      <c r="B17" s="29">
        <v>1</v>
      </c>
      <c r="C17" s="21" t="s">
        <v>18</v>
      </c>
      <c r="D17" s="23">
        <v>15</v>
      </c>
      <c r="E17" s="23"/>
      <c r="F17" s="23">
        <v>5</v>
      </c>
      <c r="G17" s="23">
        <v>10</v>
      </c>
      <c r="H17" s="23"/>
      <c r="I17" s="23"/>
      <c r="J17" s="23">
        <v>1</v>
      </c>
      <c r="K17" s="24"/>
      <c r="L17" s="32"/>
      <c r="M17" s="25"/>
      <c r="N17" s="26"/>
      <c r="O17" s="27"/>
      <c r="P17" s="27"/>
      <c r="Q17" s="127" t="s">
        <v>144</v>
      </c>
    </row>
    <row r="18" spans="1:17" s="28" customFormat="1" ht="12" customHeight="1">
      <c r="A18" s="19" t="s">
        <v>139</v>
      </c>
      <c r="B18" s="29">
        <v>1</v>
      </c>
      <c r="C18" s="21" t="s">
        <v>18</v>
      </c>
      <c r="D18" s="23">
        <v>5</v>
      </c>
      <c r="E18" s="23">
        <v>5</v>
      </c>
      <c r="F18" s="23"/>
      <c r="G18" s="23"/>
      <c r="H18" s="23"/>
      <c r="I18" s="23"/>
      <c r="J18" s="23">
        <v>0.3</v>
      </c>
      <c r="K18" s="24"/>
      <c r="L18" s="32"/>
      <c r="M18" s="25"/>
      <c r="N18" s="26"/>
      <c r="O18" s="27"/>
      <c r="P18" s="27"/>
      <c r="Q18" s="127" t="s">
        <v>143</v>
      </c>
    </row>
    <row r="19" spans="1:17" s="28" customFormat="1" ht="12" customHeight="1">
      <c r="A19" s="19" t="s">
        <v>29</v>
      </c>
      <c r="B19" s="29">
        <v>4</v>
      </c>
      <c r="C19" s="21" t="s">
        <v>20</v>
      </c>
      <c r="D19" s="23">
        <v>40</v>
      </c>
      <c r="E19" s="23">
        <v>15</v>
      </c>
      <c r="F19" s="23">
        <v>15</v>
      </c>
      <c r="G19" s="23">
        <v>10</v>
      </c>
      <c r="H19" s="23"/>
      <c r="I19" s="23">
        <v>1</v>
      </c>
      <c r="J19" s="23">
        <v>1.7</v>
      </c>
      <c r="K19" s="24"/>
      <c r="L19" s="32"/>
      <c r="M19" s="25"/>
      <c r="N19" s="26"/>
      <c r="O19" s="27"/>
      <c r="P19" s="27"/>
      <c r="Q19" s="127" t="s">
        <v>144</v>
      </c>
    </row>
    <row r="20" spans="1:17" s="31" customFormat="1" ht="12" customHeight="1">
      <c r="A20" s="35" t="s">
        <v>30</v>
      </c>
      <c r="B20" s="36">
        <f>SUM(B6:B19)</f>
        <v>31</v>
      </c>
      <c r="C20" s="37">
        <f>COUNTIF(C6:C19,"e")</f>
        <v>3</v>
      </c>
      <c r="D20" s="36">
        <f>SUM(D6:D19)</f>
        <v>355</v>
      </c>
      <c r="E20" s="36">
        <f>SUM(E6:E19)</f>
        <v>190</v>
      </c>
      <c r="F20" s="36">
        <f>SUM(F6:F19)</f>
        <v>85</v>
      </c>
      <c r="G20" s="36">
        <f>SUM(G6:G19)</f>
        <v>80</v>
      </c>
      <c r="H20" s="36">
        <f>SUM(H6:H19)</f>
        <v>0</v>
      </c>
      <c r="I20" s="38">
        <v>8.7</v>
      </c>
      <c r="J20" s="22">
        <f>ROUNDUP((F20+G20+H20)/15,0)</f>
        <v>11</v>
      </c>
      <c r="K20" s="39">
        <f>SUM(K6:K19)</f>
        <v>0</v>
      </c>
      <c r="L20" s="40"/>
      <c r="M20" s="25"/>
      <c r="N20" s="26"/>
      <c r="O20" s="27"/>
      <c r="P20" s="27"/>
      <c r="Q20" s="128"/>
    </row>
    <row r="21" spans="1:17" s="31" customFormat="1" ht="12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3"/>
      <c r="K21" s="44"/>
      <c r="L21" s="40"/>
      <c r="M21" s="25"/>
      <c r="N21" s="26"/>
      <c r="O21" s="27"/>
      <c r="P21" s="27"/>
      <c r="Q21" s="128"/>
    </row>
    <row r="22" spans="1:17" s="31" customFormat="1" ht="12" customHeight="1">
      <c r="A22" s="45" t="s">
        <v>32</v>
      </c>
      <c r="B22" s="46">
        <v>2</v>
      </c>
      <c r="C22" s="21" t="s">
        <v>18</v>
      </c>
      <c r="D22" s="22">
        <f>SUM(E22:H22)</f>
        <v>30</v>
      </c>
      <c r="E22" s="22">
        <v>0</v>
      </c>
      <c r="F22" s="22"/>
      <c r="G22" s="47">
        <v>30</v>
      </c>
      <c r="H22" s="22"/>
      <c r="I22" s="22">
        <f>ROUNDUP(E22/15,0)</f>
        <v>0</v>
      </c>
      <c r="J22" s="22">
        <f>ROUNDUP((F22+G22+H22)/15,0)</f>
        <v>2</v>
      </c>
      <c r="K22" s="24" t="str">
        <f aca="true" t="shared" si="2" ref="K22:K29">"#REF!/25"</f>
        <v>#REF!/25</v>
      </c>
      <c r="L22" s="40">
        <v>0</v>
      </c>
      <c r="M22" s="25">
        <f>IF(G22&gt;0,1,0)</f>
        <v>1</v>
      </c>
      <c r="N22" s="26" t="str">
        <f>"#REF!/E17"</f>
        <v>#REF!/E17</v>
      </c>
      <c r="O22" s="27">
        <v>4.2</v>
      </c>
      <c r="P22" s="27" t="str">
        <f>"#REF!-P17"</f>
        <v>#REF!-P17</v>
      </c>
      <c r="Q22" s="128" t="s">
        <v>142</v>
      </c>
    </row>
    <row r="23" spans="1:17" s="31" customFormat="1" ht="12" customHeight="1">
      <c r="A23" s="45" t="s">
        <v>33</v>
      </c>
      <c r="B23" s="46">
        <v>0</v>
      </c>
      <c r="C23" s="21" t="s">
        <v>18</v>
      </c>
      <c r="D23" s="22">
        <v>30</v>
      </c>
      <c r="E23" s="22">
        <v>0</v>
      </c>
      <c r="F23" s="22">
        <v>30</v>
      </c>
      <c r="G23" s="47"/>
      <c r="H23" s="22"/>
      <c r="I23" s="22">
        <f>ROUNDUP(E23/15,0)</f>
        <v>0</v>
      </c>
      <c r="J23" s="22">
        <v>2</v>
      </c>
      <c r="K23" s="24" t="str">
        <f t="shared" si="2"/>
        <v>#REF!/25</v>
      </c>
      <c r="L23" s="40">
        <v>0</v>
      </c>
      <c r="M23" s="25">
        <f>IF(G23&gt;0,1,0)</f>
        <v>0</v>
      </c>
      <c r="N23" s="26" t="str">
        <f>"#REF!/E18"</f>
        <v>#REF!/E18</v>
      </c>
      <c r="O23" s="27">
        <v>4</v>
      </c>
      <c r="P23" s="27" t="str">
        <f>"#REF!-P18"</f>
        <v>#REF!-P18</v>
      </c>
      <c r="Q23" s="128" t="s">
        <v>142</v>
      </c>
    </row>
    <row r="24" spans="1:17" s="31" customFormat="1" ht="12" customHeight="1">
      <c r="A24" s="19" t="s">
        <v>19</v>
      </c>
      <c r="B24" s="29">
        <v>4</v>
      </c>
      <c r="C24" s="21" t="s">
        <v>20</v>
      </c>
      <c r="D24" s="23">
        <v>45</v>
      </c>
      <c r="E24" s="23">
        <v>15</v>
      </c>
      <c r="F24" s="23">
        <v>10</v>
      </c>
      <c r="G24" s="23">
        <v>20</v>
      </c>
      <c r="H24" s="23"/>
      <c r="I24" s="23">
        <v>1</v>
      </c>
      <c r="J24" s="23">
        <v>2</v>
      </c>
      <c r="K24" s="24"/>
      <c r="L24" s="40"/>
      <c r="M24" s="25"/>
      <c r="N24" s="26"/>
      <c r="O24" s="27"/>
      <c r="P24" s="27"/>
      <c r="Q24" s="128" t="s">
        <v>144</v>
      </c>
    </row>
    <row r="25" spans="1:17" s="48" customFormat="1" ht="12" customHeight="1">
      <c r="A25" s="19" t="s">
        <v>34</v>
      </c>
      <c r="B25" s="29">
        <v>6</v>
      </c>
      <c r="C25" s="21" t="s">
        <v>20</v>
      </c>
      <c r="D25" s="23">
        <v>60</v>
      </c>
      <c r="E25" s="23">
        <v>30</v>
      </c>
      <c r="F25" s="23">
        <v>10</v>
      </c>
      <c r="G25" s="23">
        <v>20</v>
      </c>
      <c r="H25" s="23"/>
      <c r="I25" s="23">
        <v>2</v>
      </c>
      <c r="J25" s="23">
        <v>2</v>
      </c>
      <c r="K25" s="24" t="str">
        <f t="shared" si="2"/>
        <v>#REF!/25</v>
      </c>
      <c r="L25" s="25">
        <v>0</v>
      </c>
      <c r="M25" s="25">
        <f>IF(G25&gt;0,1,0)</f>
        <v>1</v>
      </c>
      <c r="N25" s="26" t="str">
        <f>"#REF!/E19"</f>
        <v>#REF!/E19</v>
      </c>
      <c r="O25" s="27">
        <v>4</v>
      </c>
      <c r="P25" s="27" t="str">
        <f>"#REF!-P19"</f>
        <v>#REF!-P19</v>
      </c>
      <c r="Q25" s="127" t="s">
        <v>144</v>
      </c>
    </row>
    <row r="26" spans="1:17" s="33" customFormat="1" ht="12" customHeight="1">
      <c r="A26" s="19" t="s">
        <v>35</v>
      </c>
      <c r="B26" s="29">
        <v>3</v>
      </c>
      <c r="C26" s="21" t="s">
        <v>18</v>
      </c>
      <c r="D26" s="23">
        <v>30</v>
      </c>
      <c r="E26" s="23">
        <v>15</v>
      </c>
      <c r="F26" s="23">
        <v>5</v>
      </c>
      <c r="G26" s="23">
        <v>10</v>
      </c>
      <c r="H26" s="23"/>
      <c r="I26" s="23">
        <v>1</v>
      </c>
      <c r="J26" s="23">
        <v>1</v>
      </c>
      <c r="K26" s="24" t="str">
        <f t="shared" si="2"/>
        <v>#REF!/25</v>
      </c>
      <c r="L26" s="25">
        <v>0</v>
      </c>
      <c r="M26" s="25">
        <f>IF(G26&gt;0,1,0)</f>
        <v>1</v>
      </c>
      <c r="N26" s="26" t="str">
        <f>"#REF!/E20"</f>
        <v>#REF!/E20</v>
      </c>
      <c r="O26" s="27">
        <f>D26/25</f>
        <v>1.2</v>
      </c>
      <c r="P26" s="27" t="str">
        <f>"#REF!-P20"</f>
        <v>#REF!-P20</v>
      </c>
      <c r="Q26" s="127" t="s">
        <v>144</v>
      </c>
    </row>
    <row r="27" spans="1:17" s="31" customFormat="1" ht="12" customHeight="1">
      <c r="A27" s="19" t="s">
        <v>36</v>
      </c>
      <c r="B27" s="29">
        <v>4</v>
      </c>
      <c r="C27" s="21" t="s">
        <v>20</v>
      </c>
      <c r="D27" s="23">
        <v>45</v>
      </c>
      <c r="E27" s="23">
        <v>15</v>
      </c>
      <c r="F27" s="23">
        <v>10</v>
      </c>
      <c r="G27" s="23">
        <v>20</v>
      </c>
      <c r="H27" s="23"/>
      <c r="I27" s="23">
        <v>1</v>
      </c>
      <c r="J27" s="23">
        <v>2</v>
      </c>
      <c r="K27" s="24" t="str">
        <f t="shared" si="2"/>
        <v>#REF!/25</v>
      </c>
      <c r="L27" s="40">
        <v>0</v>
      </c>
      <c r="M27" s="25">
        <f>IF(G27&gt;0,1,0)</f>
        <v>1</v>
      </c>
      <c r="N27" s="26" t="str">
        <f>"#REF!/E21"</f>
        <v>#REF!/E21</v>
      </c>
      <c r="O27" s="27">
        <f>D27/25</f>
        <v>1.8</v>
      </c>
      <c r="P27" s="27" t="str">
        <f>"#REF!-P21"</f>
        <v>#REF!-P21</v>
      </c>
      <c r="Q27" s="128" t="s">
        <v>144</v>
      </c>
    </row>
    <row r="28" spans="1:17" s="28" customFormat="1" ht="12" customHeight="1">
      <c r="A28" s="19" t="s">
        <v>37</v>
      </c>
      <c r="B28" s="29">
        <v>4</v>
      </c>
      <c r="C28" s="21" t="s">
        <v>18</v>
      </c>
      <c r="D28" s="23">
        <v>45</v>
      </c>
      <c r="E28" s="23">
        <v>15</v>
      </c>
      <c r="F28" s="23"/>
      <c r="G28" s="23">
        <v>30</v>
      </c>
      <c r="H28" s="23"/>
      <c r="I28" s="23">
        <v>1</v>
      </c>
      <c r="J28" s="23">
        <v>2</v>
      </c>
      <c r="K28" s="24" t="str">
        <f t="shared" si="2"/>
        <v>#REF!/25</v>
      </c>
      <c r="L28" s="32">
        <v>1</v>
      </c>
      <c r="M28" s="25">
        <f>IF(G30&gt;0,1,0)</f>
        <v>1</v>
      </c>
      <c r="N28" s="26" t="str">
        <f>"#REF!/E22"</f>
        <v>#REF!/E22</v>
      </c>
      <c r="O28" s="27">
        <f>D30/25</f>
        <v>1.8</v>
      </c>
      <c r="P28" s="27" t="str">
        <f>"#REF!-P22"</f>
        <v>#REF!-P22</v>
      </c>
      <c r="Q28" s="127" t="s">
        <v>143</v>
      </c>
    </row>
    <row r="29" spans="1:17" s="33" customFormat="1" ht="12" customHeight="1">
      <c r="A29" s="19" t="s">
        <v>38</v>
      </c>
      <c r="B29" s="29">
        <v>3</v>
      </c>
      <c r="C29" s="21" t="s">
        <v>18</v>
      </c>
      <c r="D29" s="23">
        <v>30</v>
      </c>
      <c r="E29" s="23">
        <v>15</v>
      </c>
      <c r="F29" s="23">
        <v>10</v>
      </c>
      <c r="G29" s="23">
        <v>5</v>
      </c>
      <c r="H29" s="23"/>
      <c r="I29" s="23">
        <v>1</v>
      </c>
      <c r="J29" s="23">
        <v>1</v>
      </c>
      <c r="K29" s="24" t="str">
        <f t="shared" si="2"/>
        <v>#REF!/25</v>
      </c>
      <c r="L29" s="32">
        <v>1</v>
      </c>
      <c r="M29" s="25">
        <f>IF(G29&gt;0,1,0)</f>
        <v>1</v>
      </c>
      <c r="N29" s="49" t="str">
        <f>"#REF!/E23"</f>
        <v>#REF!/E23</v>
      </c>
      <c r="O29" s="27">
        <f>D29/25</f>
        <v>1.2</v>
      </c>
      <c r="P29" s="27" t="str">
        <f>"#REF!-P23"</f>
        <v>#REF!-P23</v>
      </c>
      <c r="Q29" s="127" t="s">
        <v>142</v>
      </c>
    </row>
    <row r="30" spans="1:17" s="33" customFormat="1" ht="12" customHeight="1">
      <c r="A30" s="19" t="s">
        <v>39</v>
      </c>
      <c r="B30" s="29">
        <v>4</v>
      </c>
      <c r="C30" s="21" t="s">
        <v>20</v>
      </c>
      <c r="D30" s="23">
        <v>45</v>
      </c>
      <c r="E30" s="23">
        <v>15</v>
      </c>
      <c r="F30" s="23">
        <v>10</v>
      </c>
      <c r="G30" s="23">
        <v>20</v>
      </c>
      <c r="H30" s="23"/>
      <c r="I30" s="23">
        <v>1</v>
      </c>
      <c r="J30" s="23">
        <v>2</v>
      </c>
      <c r="K30" s="24"/>
      <c r="L30" s="32"/>
      <c r="M30" s="25"/>
      <c r="N30" s="49"/>
      <c r="O30" s="27"/>
      <c r="P30" s="27"/>
      <c r="Q30" s="127" t="s">
        <v>144</v>
      </c>
    </row>
    <row r="31" spans="1:17" s="28" customFormat="1" ht="12" customHeight="1">
      <c r="A31" s="50" t="s">
        <v>30</v>
      </c>
      <c r="B31" s="36">
        <f>SUM(B22:B30)</f>
        <v>30</v>
      </c>
      <c r="C31" s="37">
        <f>COUNTIF(C22:C30,"e")</f>
        <v>4</v>
      </c>
      <c r="D31" s="36">
        <f aca="true" t="shared" si="3" ref="D31:I31">SUM(D22:D30)</f>
        <v>360</v>
      </c>
      <c r="E31" s="36">
        <f t="shared" si="3"/>
        <v>120</v>
      </c>
      <c r="F31" s="36">
        <f t="shared" si="3"/>
        <v>85</v>
      </c>
      <c r="G31" s="36">
        <f t="shared" si="3"/>
        <v>155</v>
      </c>
      <c r="H31" s="36">
        <f t="shared" si="3"/>
        <v>0</v>
      </c>
      <c r="I31" s="36">
        <f t="shared" si="3"/>
        <v>8</v>
      </c>
      <c r="J31" s="22">
        <f>ROUNDUP((F31+G31+H31)/15,0)</f>
        <v>16</v>
      </c>
      <c r="K31" s="51">
        <f>SUM(K22:K30)</f>
        <v>0</v>
      </c>
      <c r="L31" s="25"/>
      <c r="M31" s="25"/>
      <c r="N31" s="26"/>
      <c r="O31" s="27"/>
      <c r="P31" s="27"/>
      <c r="Q31" s="127"/>
    </row>
    <row r="32" spans="1:17" s="28" customFormat="1" ht="12" customHeight="1">
      <c r="A32" s="52" t="s">
        <v>42</v>
      </c>
      <c r="B32" s="53"/>
      <c r="C32" s="53"/>
      <c r="D32" s="53"/>
      <c r="E32" s="53"/>
      <c r="F32" s="53"/>
      <c r="G32" s="53"/>
      <c r="H32" s="53"/>
      <c r="I32" s="53"/>
      <c r="J32" s="54"/>
      <c r="K32" s="51"/>
      <c r="L32" s="25"/>
      <c r="M32" s="25"/>
      <c r="N32" s="26"/>
      <c r="O32" s="27"/>
      <c r="P32" s="27"/>
      <c r="Q32" s="127"/>
    </row>
    <row r="33" spans="1:17" s="28" customFormat="1" ht="12" customHeight="1">
      <c r="A33" s="45" t="s">
        <v>43</v>
      </c>
      <c r="B33" s="20">
        <v>2</v>
      </c>
      <c r="C33" s="21" t="s">
        <v>18</v>
      </c>
      <c r="D33" s="22">
        <f>SUM(E33:H33)</f>
        <v>30</v>
      </c>
      <c r="E33" s="22">
        <v>0</v>
      </c>
      <c r="F33" s="22"/>
      <c r="G33" s="47">
        <v>30</v>
      </c>
      <c r="H33" s="22"/>
      <c r="I33" s="22">
        <f>ROUNDUP(E33/15,0)</f>
        <v>0</v>
      </c>
      <c r="J33" s="22">
        <f>ROUNDUP((F33+G33+H33)/15,0)</f>
        <v>2</v>
      </c>
      <c r="K33" s="24" t="str">
        <f aca="true" t="shared" si="4" ref="K33:K39">"#REF!/25"</f>
        <v>#REF!/25</v>
      </c>
      <c r="L33" s="25">
        <v>0</v>
      </c>
      <c r="M33" s="25">
        <f>IF(G33&gt;0,1,0)</f>
        <v>1</v>
      </c>
      <c r="N33" s="26" t="str">
        <f>"#REF!/E27"</f>
        <v>#REF!/E27</v>
      </c>
      <c r="O33" s="27">
        <v>2.6</v>
      </c>
      <c r="P33" s="27" t="str">
        <f>"#REF!-P27"</f>
        <v>#REF!-P27</v>
      </c>
      <c r="Q33" s="127" t="s">
        <v>142</v>
      </c>
    </row>
    <row r="34" spans="1:17" s="28" customFormat="1" ht="12" customHeight="1">
      <c r="A34" s="19" t="s">
        <v>44</v>
      </c>
      <c r="B34" s="29">
        <v>3</v>
      </c>
      <c r="C34" s="21" t="s">
        <v>18</v>
      </c>
      <c r="D34" s="23">
        <v>45</v>
      </c>
      <c r="E34" s="23">
        <v>15</v>
      </c>
      <c r="F34" s="23">
        <v>20</v>
      </c>
      <c r="G34" s="23">
        <v>10</v>
      </c>
      <c r="H34" s="23"/>
      <c r="I34" s="23">
        <v>1</v>
      </c>
      <c r="J34" s="23">
        <v>2</v>
      </c>
      <c r="K34" s="24" t="str">
        <f t="shared" si="4"/>
        <v>#REF!/25</v>
      </c>
      <c r="L34" s="25">
        <v>0</v>
      </c>
      <c r="M34" s="25">
        <f>IF(G34&gt;0,1,0)</f>
        <v>1</v>
      </c>
      <c r="N34" s="26" t="str">
        <f>"#REF!/E28"</f>
        <v>#REF!/E28</v>
      </c>
      <c r="O34" s="27">
        <v>2.5</v>
      </c>
      <c r="P34" s="27" t="str">
        <f>"#REF!-P28"</f>
        <v>#REF!-P28</v>
      </c>
      <c r="Q34" s="127" t="s">
        <v>142</v>
      </c>
    </row>
    <row r="35" spans="1:17" s="28" customFormat="1" ht="12" customHeight="1">
      <c r="A35" s="55" t="s">
        <v>45</v>
      </c>
      <c r="B35" s="23">
        <v>4</v>
      </c>
      <c r="C35" s="21" t="s">
        <v>20</v>
      </c>
      <c r="D35" s="23">
        <v>45</v>
      </c>
      <c r="E35" s="23">
        <v>15</v>
      </c>
      <c r="F35" s="23">
        <v>15</v>
      </c>
      <c r="G35" s="23">
        <v>15</v>
      </c>
      <c r="H35" s="23"/>
      <c r="I35" s="23">
        <v>1</v>
      </c>
      <c r="J35" s="23">
        <v>2</v>
      </c>
      <c r="K35" s="24" t="str">
        <f t="shared" si="4"/>
        <v>#REF!/25</v>
      </c>
      <c r="L35" s="25">
        <v>0</v>
      </c>
      <c r="M35" s="25">
        <f>IF(G35&gt;0,1,0)</f>
        <v>1</v>
      </c>
      <c r="N35" s="26" t="str">
        <f>"#REF!/E29"</f>
        <v>#REF!/E29</v>
      </c>
      <c r="O35" s="27">
        <v>2.6</v>
      </c>
      <c r="P35" s="27" t="str">
        <f>"#REF!-P29"</f>
        <v>#REF!-P29</v>
      </c>
      <c r="Q35" s="127" t="s">
        <v>142</v>
      </c>
    </row>
    <row r="36" spans="1:17" s="28" customFormat="1" ht="12" customHeight="1">
      <c r="A36" s="19" t="s">
        <v>46</v>
      </c>
      <c r="B36" s="23">
        <v>4</v>
      </c>
      <c r="C36" s="21" t="s">
        <v>20</v>
      </c>
      <c r="D36" s="23">
        <v>45</v>
      </c>
      <c r="E36" s="23">
        <v>15</v>
      </c>
      <c r="F36" s="23">
        <v>10</v>
      </c>
      <c r="G36" s="23">
        <v>20</v>
      </c>
      <c r="H36" s="23"/>
      <c r="I36" s="23">
        <v>1</v>
      </c>
      <c r="J36" s="23">
        <v>2</v>
      </c>
      <c r="K36" s="24" t="str">
        <f t="shared" si="4"/>
        <v>#REF!/25</v>
      </c>
      <c r="L36" s="25">
        <v>0</v>
      </c>
      <c r="M36" s="25">
        <f>IF(G36&gt;0,1,0)</f>
        <v>1</v>
      </c>
      <c r="N36" s="26" t="str">
        <f>"#REF!/E30"</f>
        <v>#REF!/E30</v>
      </c>
      <c r="O36" s="27">
        <v>2.5</v>
      </c>
      <c r="P36" s="27" t="str">
        <f>"#REF!-P30"</f>
        <v>#REF!-P30</v>
      </c>
      <c r="Q36" s="127" t="s">
        <v>144</v>
      </c>
    </row>
    <row r="37" spans="1:17" s="28" customFormat="1" ht="12" customHeight="1">
      <c r="A37" s="19" t="s">
        <v>47</v>
      </c>
      <c r="B37" s="29">
        <v>4</v>
      </c>
      <c r="C37" s="21" t="s">
        <v>18</v>
      </c>
      <c r="D37" s="23">
        <v>45</v>
      </c>
      <c r="E37" s="23">
        <v>15</v>
      </c>
      <c r="F37" s="23">
        <v>15</v>
      </c>
      <c r="G37" s="23">
        <v>10</v>
      </c>
      <c r="H37" s="23">
        <v>5</v>
      </c>
      <c r="I37" s="23">
        <v>1</v>
      </c>
      <c r="J37" s="23">
        <v>2</v>
      </c>
      <c r="K37" s="24" t="str">
        <f t="shared" si="4"/>
        <v>#REF!/25</v>
      </c>
      <c r="L37" s="25">
        <v>0</v>
      </c>
      <c r="M37" s="25" t="e">
        <f>IF(#REF!&gt;0,1,0)</f>
        <v>#REF!</v>
      </c>
      <c r="N37" s="26" t="str">
        <f>"#REF!/E31"</f>
        <v>#REF!/E31</v>
      </c>
      <c r="O37" s="27">
        <v>2.2</v>
      </c>
      <c r="P37" s="27" t="str">
        <f>"#REF!-P31"</f>
        <v>#REF!-P31</v>
      </c>
      <c r="Q37" s="127" t="s">
        <v>142</v>
      </c>
    </row>
    <row r="38" spans="1:17" s="28" customFormat="1" ht="12" customHeight="1">
      <c r="A38" s="19" t="s">
        <v>48</v>
      </c>
      <c r="B38" s="29">
        <v>3</v>
      </c>
      <c r="C38" s="21" t="s">
        <v>20</v>
      </c>
      <c r="D38" s="23">
        <v>30</v>
      </c>
      <c r="E38" s="23">
        <v>15</v>
      </c>
      <c r="F38" s="23">
        <v>5</v>
      </c>
      <c r="G38" s="23">
        <v>10</v>
      </c>
      <c r="H38" s="23"/>
      <c r="I38" s="23">
        <v>1</v>
      </c>
      <c r="J38" s="23">
        <v>1</v>
      </c>
      <c r="K38" s="24" t="str">
        <f t="shared" si="4"/>
        <v>#REF!/25</v>
      </c>
      <c r="L38" s="25">
        <v>0</v>
      </c>
      <c r="M38" s="25">
        <f>IF(G38&gt;0,1,0)</f>
        <v>1</v>
      </c>
      <c r="N38" s="26" t="str">
        <f>"#REF!/E32"</f>
        <v>#REF!/E32</v>
      </c>
      <c r="O38" s="27">
        <f>D38/25</f>
        <v>1.2</v>
      </c>
      <c r="P38" s="27" t="str">
        <f>"#REF!-P32"</f>
        <v>#REF!-P32</v>
      </c>
      <c r="Q38" s="127" t="s">
        <v>143</v>
      </c>
    </row>
    <row r="39" spans="1:17" s="28" customFormat="1" ht="12" customHeight="1">
      <c r="A39" s="19" t="s">
        <v>49</v>
      </c>
      <c r="B39" s="29">
        <v>3</v>
      </c>
      <c r="C39" s="21" t="s">
        <v>18</v>
      </c>
      <c r="D39" s="23">
        <v>30</v>
      </c>
      <c r="E39" s="23">
        <v>15</v>
      </c>
      <c r="F39" s="23">
        <v>5</v>
      </c>
      <c r="G39" s="23">
        <v>10</v>
      </c>
      <c r="H39" s="56"/>
      <c r="I39" s="23">
        <v>1</v>
      </c>
      <c r="J39" s="23">
        <v>1</v>
      </c>
      <c r="K39" s="24" t="str">
        <f t="shared" si="4"/>
        <v>#REF!/25</v>
      </c>
      <c r="L39" s="32">
        <v>1</v>
      </c>
      <c r="M39" s="25">
        <f>IF(G39&gt;0,1,0)</f>
        <v>1</v>
      </c>
      <c r="N39" s="49" t="str">
        <f>"#REF!/E33"</f>
        <v>#REF!/E33</v>
      </c>
      <c r="O39" s="27">
        <f>D39/25</f>
        <v>1.2</v>
      </c>
      <c r="P39" s="27" t="str">
        <f>"#REF!-P33"</f>
        <v>#REF!-P33</v>
      </c>
      <c r="Q39" s="127" t="s">
        <v>144</v>
      </c>
    </row>
    <row r="40" spans="1:17" s="28" customFormat="1" ht="12" customHeight="1">
      <c r="A40" s="19" t="s">
        <v>50</v>
      </c>
      <c r="B40" s="29">
        <v>4</v>
      </c>
      <c r="C40" s="21" t="s">
        <v>20</v>
      </c>
      <c r="D40" s="23">
        <v>45</v>
      </c>
      <c r="E40" s="23">
        <v>15</v>
      </c>
      <c r="F40" s="23">
        <v>15</v>
      </c>
      <c r="G40" s="23">
        <v>15</v>
      </c>
      <c r="H40" s="56"/>
      <c r="I40" s="23">
        <v>1</v>
      </c>
      <c r="J40" s="23">
        <v>2</v>
      </c>
      <c r="K40" s="24"/>
      <c r="L40" s="32"/>
      <c r="M40" s="25"/>
      <c r="N40" s="49"/>
      <c r="O40" s="27"/>
      <c r="P40" s="27"/>
      <c r="Q40" s="127" t="s">
        <v>143</v>
      </c>
    </row>
    <row r="41" spans="1:17" s="28" customFormat="1" ht="12" customHeight="1">
      <c r="A41" s="55" t="s">
        <v>51</v>
      </c>
      <c r="B41" s="23">
        <v>3</v>
      </c>
      <c r="C41" s="21" t="s">
        <v>18</v>
      </c>
      <c r="D41" s="23">
        <v>30</v>
      </c>
      <c r="E41" s="23">
        <v>15</v>
      </c>
      <c r="F41" s="23">
        <v>5</v>
      </c>
      <c r="G41" s="23">
        <v>10</v>
      </c>
      <c r="H41" s="57"/>
      <c r="I41" s="23">
        <v>1</v>
      </c>
      <c r="J41" s="23">
        <v>1</v>
      </c>
      <c r="K41" s="24"/>
      <c r="L41" s="32"/>
      <c r="M41" s="25"/>
      <c r="N41" s="49"/>
      <c r="O41" s="27"/>
      <c r="P41" s="27"/>
      <c r="Q41" s="127" t="s">
        <v>142</v>
      </c>
    </row>
    <row r="42" spans="1:17" s="28" customFormat="1" ht="12" customHeight="1">
      <c r="A42" s="35" t="s">
        <v>30</v>
      </c>
      <c r="B42" s="36">
        <f>SUM(B33:B41)</f>
        <v>30</v>
      </c>
      <c r="C42" s="37">
        <f>COUNTIF(C33:C41,"e")</f>
        <v>4</v>
      </c>
      <c r="D42" s="36">
        <f aca="true" t="shared" si="5" ref="D42:K42">SUM(D33:D41)</f>
        <v>345</v>
      </c>
      <c r="E42" s="36">
        <f t="shared" si="5"/>
        <v>120</v>
      </c>
      <c r="F42" s="36">
        <f t="shared" si="5"/>
        <v>90</v>
      </c>
      <c r="G42" s="36">
        <f t="shared" si="5"/>
        <v>130</v>
      </c>
      <c r="H42" s="36">
        <f t="shared" si="5"/>
        <v>5</v>
      </c>
      <c r="I42" s="36">
        <f t="shared" si="5"/>
        <v>8</v>
      </c>
      <c r="J42" s="36">
        <f t="shared" si="5"/>
        <v>15</v>
      </c>
      <c r="K42" s="51">
        <f t="shared" si="5"/>
        <v>0</v>
      </c>
      <c r="L42" s="25"/>
      <c r="M42" s="25"/>
      <c r="N42" s="26"/>
      <c r="O42" s="27"/>
      <c r="P42" s="27"/>
      <c r="Q42" s="127"/>
    </row>
    <row r="43" spans="1:17" s="28" customFormat="1" ht="12" customHeight="1">
      <c r="A43" s="52" t="s">
        <v>52</v>
      </c>
      <c r="B43" s="53"/>
      <c r="C43" s="53"/>
      <c r="D43" s="53"/>
      <c r="E43" s="53"/>
      <c r="F43" s="53"/>
      <c r="G43" s="53"/>
      <c r="H43" s="53"/>
      <c r="I43" s="53"/>
      <c r="J43" s="54"/>
      <c r="K43" s="51"/>
      <c r="L43" s="25"/>
      <c r="M43" s="25"/>
      <c r="N43" s="26"/>
      <c r="O43" s="27"/>
      <c r="P43" s="27"/>
      <c r="Q43" s="127"/>
    </row>
    <row r="44" spans="1:17" s="28" customFormat="1" ht="12" customHeight="1">
      <c r="A44" s="45" t="s">
        <v>53</v>
      </c>
      <c r="B44" s="20">
        <v>4</v>
      </c>
      <c r="C44" s="21" t="s">
        <v>20</v>
      </c>
      <c r="D44" s="22">
        <v>45</v>
      </c>
      <c r="E44" s="22">
        <v>0</v>
      </c>
      <c r="F44" s="22"/>
      <c r="G44" s="47">
        <v>45</v>
      </c>
      <c r="H44" s="22"/>
      <c r="I44" s="22">
        <f>ROUNDUP(E44/15,0)</f>
        <v>0</v>
      </c>
      <c r="J44" s="22">
        <f>ROUNDUP((F44+G44+H44)/15,0)</f>
        <v>3</v>
      </c>
      <c r="K44" s="24" t="str">
        <f>"#REF!/25"</f>
        <v>#REF!/25</v>
      </c>
      <c r="L44" s="25">
        <v>0</v>
      </c>
      <c r="M44" s="25">
        <f>IF(G44&gt;0,1,0)</f>
        <v>1</v>
      </c>
      <c r="N44" s="26" t="str">
        <f>"#REF!/E38"</f>
        <v>#REF!/E38</v>
      </c>
      <c r="O44" s="27">
        <v>2.8</v>
      </c>
      <c r="P44" s="27" t="str">
        <f>"#REF!-P38"</f>
        <v>#REF!-P38</v>
      </c>
      <c r="Q44" s="127" t="s">
        <v>142</v>
      </c>
    </row>
    <row r="45" spans="1:17" s="28" customFormat="1" ht="13.5" customHeight="1">
      <c r="A45" s="19" t="s">
        <v>54</v>
      </c>
      <c r="B45" s="29">
        <v>4</v>
      </c>
      <c r="C45" s="21" t="s">
        <v>18</v>
      </c>
      <c r="D45" s="23">
        <v>45</v>
      </c>
      <c r="E45" s="23">
        <v>15</v>
      </c>
      <c r="F45" s="23">
        <v>20</v>
      </c>
      <c r="G45" s="23">
        <v>10</v>
      </c>
      <c r="H45" s="56"/>
      <c r="I45" s="23">
        <v>1</v>
      </c>
      <c r="J45" s="23">
        <v>2</v>
      </c>
      <c r="K45" s="24" t="str">
        <f>"#REF!/25"</f>
        <v>#REF!/25</v>
      </c>
      <c r="L45" s="25">
        <v>0</v>
      </c>
      <c r="M45" s="25">
        <f>IF(G41&gt;0,1,0)</f>
        <v>1</v>
      </c>
      <c r="N45" s="26" t="str">
        <f>"#REF!/E39"</f>
        <v>#REF!/E39</v>
      </c>
      <c r="O45" s="27">
        <v>2.5</v>
      </c>
      <c r="P45" s="27" t="str">
        <f>"#REF!-P39"</f>
        <v>#REF!-P39</v>
      </c>
      <c r="Q45" s="127" t="s">
        <v>144</v>
      </c>
    </row>
    <row r="46" spans="1:17" s="28" customFormat="1" ht="12" customHeight="1">
      <c r="A46" s="34" t="s">
        <v>55</v>
      </c>
      <c r="B46" s="23">
        <v>3</v>
      </c>
      <c r="C46" s="21" t="s">
        <v>18</v>
      </c>
      <c r="D46" s="23">
        <v>30</v>
      </c>
      <c r="E46" s="23">
        <v>15</v>
      </c>
      <c r="F46" s="23">
        <v>10</v>
      </c>
      <c r="G46" s="23">
        <v>5</v>
      </c>
      <c r="H46" s="23"/>
      <c r="I46" s="23">
        <v>1</v>
      </c>
      <c r="J46" s="23">
        <v>1</v>
      </c>
      <c r="K46" s="24" t="str">
        <f>"#REF!/25"</f>
        <v>#REF!/25</v>
      </c>
      <c r="L46" s="25">
        <v>0</v>
      </c>
      <c r="M46" s="25" t="e">
        <f>IF(#REF!&gt;0,1,0)</f>
        <v>#REF!</v>
      </c>
      <c r="N46" s="26" t="str">
        <f>"#REF!/E40"</f>
        <v>#REF!/E40</v>
      </c>
      <c r="O46" s="27">
        <v>2.6</v>
      </c>
      <c r="P46" s="27" t="str">
        <f>"#REF!-P40"</f>
        <v>#REF!-P40</v>
      </c>
      <c r="Q46" s="127" t="s">
        <v>142</v>
      </c>
    </row>
    <row r="47" spans="1:17" s="28" customFormat="1" ht="27.75" customHeight="1">
      <c r="A47" s="19" t="s">
        <v>56</v>
      </c>
      <c r="B47" s="23">
        <v>3</v>
      </c>
      <c r="C47" s="21" t="s">
        <v>18</v>
      </c>
      <c r="D47" s="23">
        <v>30</v>
      </c>
      <c r="E47" s="23">
        <v>15</v>
      </c>
      <c r="F47" s="23"/>
      <c r="G47" s="23">
        <v>10</v>
      </c>
      <c r="H47" s="23">
        <v>5</v>
      </c>
      <c r="I47" s="23">
        <v>1</v>
      </c>
      <c r="J47" s="23">
        <v>1</v>
      </c>
      <c r="K47" s="24" t="str">
        <f>"#REF!/25"</f>
        <v>#REF!/25</v>
      </c>
      <c r="L47" s="25">
        <v>0</v>
      </c>
      <c r="M47" s="25">
        <f>IF(G82&gt;0,1,0)</f>
        <v>1</v>
      </c>
      <c r="N47" s="26" t="str">
        <f>"#REF!/E41"</f>
        <v>#REF!/E41</v>
      </c>
      <c r="O47" s="27">
        <f>D82/25</f>
        <v>1.8</v>
      </c>
      <c r="P47" s="27" t="str">
        <f>"#REF!-P41"</f>
        <v>#REF!-P41</v>
      </c>
      <c r="Q47" s="127" t="s">
        <v>143</v>
      </c>
    </row>
    <row r="48" spans="1:17" s="28" customFormat="1" ht="12" customHeight="1">
      <c r="A48" s="19" t="s">
        <v>57</v>
      </c>
      <c r="B48" s="29">
        <v>3</v>
      </c>
      <c r="C48" s="21" t="s">
        <v>18</v>
      </c>
      <c r="D48" s="23">
        <v>30</v>
      </c>
      <c r="E48" s="23">
        <v>15</v>
      </c>
      <c r="F48" s="23">
        <v>5</v>
      </c>
      <c r="G48" s="23">
        <v>10</v>
      </c>
      <c r="H48" s="57"/>
      <c r="I48" s="23">
        <v>1</v>
      </c>
      <c r="J48" s="23">
        <v>1</v>
      </c>
      <c r="K48" s="24" t="str">
        <f>"#REF!/25"</f>
        <v>#REF!/25</v>
      </c>
      <c r="L48" s="32">
        <v>1</v>
      </c>
      <c r="M48" s="25">
        <f>IF(G48&gt;0,1,0)</f>
        <v>1</v>
      </c>
      <c r="N48" s="49" t="str">
        <f>"#REF!/E43"</f>
        <v>#REF!/E43</v>
      </c>
      <c r="O48" s="27">
        <f>D48/25</f>
        <v>1.2</v>
      </c>
      <c r="P48" s="27" t="str">
        <f>"#REF!-P43"</f>
        <v>#REF!-P43</v>
      </c>
      <c r="Q48" s="127" t="s">
        <v>143</v>
      </c>
    </row>
    <row r="49" spans="1:17" s="28" customFormat="1" ht="12" customHeight="1">
      <c r="A49" s="19" t="s">
        <v>58</v>
      </c>
      <c r="B49" s="29">
        <v>5</v>
      </c>
      <c r="C49" s="21" t="s">
        <v>20</v>
      </c>
      <c r="D49" s="23">
        <v>60</v>
      </c>
      <c r="E49" s="23">
        <v>15</v>
      </c>
      <c r="F49" s="23">
        <v>15</v>
      </c>
      <c r="G49" s="23">
        <v>30</v>
      </c>
      <c r="H49" s="57"/>
      <c r="I49" s="23">
        <v>1</v>
      </c>
      <c r="J49" s="23">
        <v>3</v>
      </c>
      <c r="K49" s="24"/>
      <c r="L49" s="32"/>
      <c r="M49" s="25"/>
      <c r="N49" s="49"/>
      <c r="O49" s="27"/>
      <c r="P49" s="27"/>
      <c r="Q49" s="127" t="s">
        <v>143</v>
      </c>
    </row>
    <row r="50" spans="1:17" s="28" customFormat="1" ht="12" customHeight="1">
      <c r="A50" s="19" t="s">
        <v>59</v>
      </c>
      <c r="B50" s="29">
        <v>4</v>
      </c>
      <c r="C50" s="21" t="s">
        <v>20</v>
      </c>
      <c r="D50" s="23">
        <v>45</v>
      </c>
      <c r="E50" s="23">
        <v>15</v>
      </c>
      <c r="F50" s="23">
        <v>10</v>
      </c>
      <c r="G50" s="23">
        <v>20</v>
      </c>
      <c r="H50" s="57"/>
      <c r="I50" s="23">
        <v>1</v>
      </c>
      <c r="J50" s="23">
        <v>2</v>
      </c>
      <c r="K50" s="24"/>
      <c r="L50" s="32"/>
      <c r="M50" s="25"/>
      <c r="N50" s="49"/>
      <c r="O50" s="27"/>
      <c r="P50" s="27"/>
      <c r="Q50" s="127" t="s">
        <v>143</v>
      </c>
    </row>
    <row r="51" spans="1:17" s="28" customFormat="1" ht="12" customHeight="1">
      <c r="A51" s="55" t="s">
        <v>60</v>
      </c>
      <c r="B51" s="23">
        <v>4</v>
      </c>
      <c r="C51" s="21" t="s">
        <v>20</v>
      </c>
      <c r="D51" s="23">
        <v>45</v>
      </c>
      <c r="E51" s="23">
        <v>15</v>
      </c>
      <c r="F51" s="23"/>
      <c r="G51" s="23">
        <v>30</v>
      </c>
      <c r="H51" s="57"/>
      <c r="I51" s="23">
        <v>1</v>
      </c>
      <c r="J51" s="23">
        <v>2</v>
      </c>
      <c r="K51" s="24" t="str">
        <f>"#REF!/25"</f>
        <v>#REF!/25</v>
      </c>
      <c r="L51" s="32">
        <v>1</v>
      </c>
      <c r="M51" s="25">
        <f>IF(G51&gt;0,1,0)</f>
        <v>1</v>
      </c>
      <c r="N51" s="26" t="str">
        <f>"#REF!/E45"</f>
        <v>#REF!/E45</v>
      </c>
      <c r="O51" s="27">
        <f>D51/25</f>
        <v>1.8</v>
      </c>
      <c r="P51" s="27" t="str">
        <f>"#REF!-P45"</f>
        <v>#REF!-P45</v>
      </c>
      <c r="Q51" s="134" t="s">
        <v>146</v>
      </c>
    </row>
    <row r="52" spans="1:17" s="31" customFormat="1" ht="12" customHeight="1">
      <c r="A52" s="35" t="s">
        <v>30</v>
      </c>
      <c r="B52" s="36">
        <f>SUM(B44:B51)</f>
        <v>30</v>
      </c>
      <c r="C52" s="37">
        <f>COUNTIF(C42:C51,"e")</f>
        <v>4</v>
      </c>
      <c r="D52" s="36">
        <f aca="true" t="shared" si="6" ref="D52:P52">SUM(D44:D51)</f>
        <v>330</v>
      </c>
      <c r="E52" s="36">
        <f t="shared" si="6"/>
        <v>105</v>
      </c>
      <c r="F52" s="36">
        <f t="shared" si="6"/>
        <v>60</v>
      </c>
      <c r="G52" s="36">
        <f t="shared" si="6"/>
        <v>160</v>
      </c>
      <c r="H52" s="36">
        <f t="shared" si="6"/>
        <v>5</v>
      </c>
      <c r="I52" s="36">
        <f t="shared" si="6"/>
        <v>7</v>
      </c>
      <c r="J52" s="36">
        <f t="shared" si="6"/>
        <v>15</v>
      </c>
      <c r="K52" s="58">
        <f t="shared" si="6"/>
        <v>0</v>
      </c>
      <c r="L52" s="58">
        <f t="shared" si="6"/>
        <v>2</v>
      </c>
      <c r="M52" s="58" t="e">
        <f t="shared" si="6"/>
        <v>#REF!</v>
      </c>
      <c r="N52" s="58">
        <f t="shared" si="6"/>
        <v>0</v>
      </c>
      <c r="O52" s="58">
        <f t="shared" si="6"/>
        <v>12.700000000000001</v>
      </c>
      <c r="P52" s="124">
        <f t="shared" si="6"/>
        <v>0</v>
      </c>
      <c r="Q52" s="128"/>
    </row>
    <row r="53" spans="1:17" s="28" customFormat="1" ht="12" customHeight="1">
      <c r="A53" s="59" t="s">
        <v>61</v>
      </c>
      <c r="B53" s="60">
        <f>B20+B31+B42+B52</f>
        <v>121</v>
      </c>
      <c r="C53" s="61"/>
      <c r="D53" s="36">
        <f>D20+D31+D42+D52</f>
        <v>1390</v>
      </c>
      <c r="E53" s="36">
        <f>E20+E31+E42+E52</f>
        <v>535</v>
      </c>
      <c r="F53" s="36">
        <f>F20+F31+F42+F52</f>
        <v>320</v>
      </c>
      <c r="G53" s="36">
        <f>G20+G31+G42+G52</f>
        <v>525</v>
      </c>
      <c r="H53" s="36">
        <f>H52+H42+H31+H20</f>
        <v>10</v>
      </c>
      <c r="I53" s="62"/>
      <c r="J53" s="145"/>
      <c r="K53" s="63" t="str">
        <f>"#REF!/25"</f>
        <v>#REF!/25</v>
      </c>
      <c r="L53" s="25"/>
      <c r="M53" s="25"/>
      <c r="O53" s="27"/>
      <c r="P53" s="27"/>
      <c r="Q53" s="131"/>
    </row>
    <row r="54" spans="1:17" s="69" customFormat="1" ht="13.5">
      <c r="A54" s="64" t="s">
        <v>62</v>
      </c>
      <c r="B54" s="65"/>
      <c r="C54" s="36"/>
      <c r="D54" s="36"/>
      <c r="E54" s="38">
        <f>(E53/D53)*100</f>
        <v>38.489208633093526</v>
      </c>
      <c r="F54" s="38">
        <f>(F53/D53)*100</f>
        <v>23.021582733812952</v>
      </c>
      <c r="G54" s="38">
        <f>(G53/D53)*100</f>
        <v>37.76978417266187</v>
      </c>
      <c r="H54" s="38">
        <f>(H53/D53)*100</f>
        <v>0.7194244604316548</v>
      </c>
      <c r="I54" s="66"/>
      <c r="J54" s="145"/>
      <c r="K54" s="67"/>
      <c r="L54" s="68"/>
      <c r="M54" s="68"/>
      <c r="O54" s="68"/>
      <c r="P54" s="68"/>
      <c r="Q54" s="132"/>
    </row>
    <row r="55" spans="1:17" s="79" customFormat="1" ht="13.5">
      <c r="A55" s="70"/>
      <c r="B55" s="71"/>
      <c r="C55" s="72"/>
      <c r="D55" s="72"/>
      <c r="E55" s="72"/>
      <c r="F55" s="73"/>
      <c r="G55" s="74"/>
      <c r="H55" s="75"/>
      <c r="I55" s="146"/>
      <c r="J55" s="146"/>
      <c r="K55" s="77"/>
      <c r="L55" s="78"/>
      <c r="M55" s="78"/>
      <c r="O55" s="78"/>
      <c r="P55" s="78"/>
      <c r="Q55" s="133"/>
    </row>
    <row r="56" spans="11:17" s="79" customFormat="1" ht="13.5">
      <c r="K56" s="77"/>
      <c r="L56" s="78"/>
      <c r="M56" s="78"/>
      <c r="O56" s="78"/>
      <c r="P56" s="78"/>
      <c r="Q56" s="133"/>
    </row>
    <row r="57" spans="11:17" s="79" customFormat="1" ht="13.5">
      <c r="K57" s="77"/>
      <c r="L57" s="78"/>
      <c r="M57" s="78"/>
      <c r="O57" s="78"/>
      <c r="P57" s="78"/>
      <c r="Q57" s="133"/>
    </row>
    <row r="58" spans="1:17" s="79" customFormat="1" ht="13.5">
      <c r="A58" s="80"/>
      <c r="B58" s="71"/>
      <c r="C58" s="72"/>
      <c r="D58" s="72"/>
      <c r="E58" s="72"/>
      <c r="F58" s="73"/>
      <c r="G58" s="74"/>
      <c r="H58" s="75"/>
      <c r="I58" s="76"/>
      <c r="J58" s="76"/>
      <c r="K58" s="77"/>
      <c r="L58" s="78"/>
      <c r="M58" s="78"/>
      <c r="O58" s="78"/>
      <c r="P58" s="78"/>
      <c r="Q58" s="133"/>
    </row>
    <row r="59" spans="1:17" s="79" customFormat="1" ht="12" customHeight="1">
      <c r="A59" s="80"/>
      <c r="B59" s="71"/>
      <c r="C59" s="72"/>
      <c r="D59" s="72"/>
      <c r="E59" s="72"/>
      <c r="F59" s="73"/>
      <c r="G59" s="74"/>
      <c r="H59" s="75"/>
      <c r="I59" s="76"/>
      <c r="J59" s="76"/>
      <c r="K59" s="77"/>
      <c r="L59" s="78"/>
      <c r="M59" s="78"/>
      <c r="O59" s="78"/>
      <c r="P59" s="78"/>
      <c r="Q59" s="133"/>
    </row>
    <row r="60" spans="1:17" s="79" customFormat="1" ht="81.75" customHeight="1">
      <c r="A60" s="81" t="s">
        <v>1</v>
      </c>
      <c r="B60" s="82" t="s">
        <v>2</v>
      </c>
      <c r="C60" s="83" t="s">
        <v>3</v>
      </c>
      <c r="D60" s="83" t="s">
        <v>4</v>
      </c>
      <c r="E60" s="84" t="s">
        <v>5</v>
      </c>
      <c r="F60" s="85" t="s">
        <v>6</v>
      </c>
      <c r="G60" s="85" t="s">
        <v>7</v>
      </c>
      <c r="H60" s="86" t="s">
        <v>8</v>
      </c>
      <c r="I60" s="84" t="s">
        <v>9</v>
      </c>
      <c r="J60" s="84" t="s">
        <v>10</v>
      </c>
      <c r="K60" s="77"/>
      <c r="L60" s="78"/>
      <c r="M60" s="78"/>
      <c r="O60" s="78"/>
      <c r="P60" s="78"/>
      <c r="Q60" s="125" t="s">
        <v>141</v>
      </c>
    </row>
    <row r="61" spans="1:17" s="79" customFormat="1" ht="14.25" customHeight="1">
      <c r="A61" s="52" t="s">
        <v>63</v>
      </c>
      <c r="B61" s="53"/>
      <c r="C61" s="53"/>
      <c r="D61" s="53"/>
      <c r="E61" s="53"/>
      <c r="F61" s="53"/>
      <c r="G61" s="53"/>
      <c r="H61" s="53"/>
      <c r="I61" s="53"/>
      <c r="J61" s="54"/>
      <c r="K61" s="77"/>
      <c r="L61" s="78"/>
      <c r="M61" s="78"/>
      <c r="O61" s="78"/>
      <c r="P61" s="78"/>
      <c r="Q61" s="129"/>
    </row>
    <row r="62" spans="1:17" s="79" customFormat="1" ht="12" customHeight="1">
      <c r="A62" s="19" t="s">
        <v>64</v>
      </c>
      <c r="B62" s="23">
        <v>3</v>
      </c>
      <c r="C62" s="21" t="s">
        <v>18</v>
      </c>
      <c r="D62" s="23">
        <v>30</v>
      </c>
      <c r="E62" s="23">
        <v>15</v>
      </c>
      <c r="F62" s="23">
        <v>5</v>
      </c>
      <c r="G62" s="23">
        <v>10</v>
      </c>
      <c r="H62" s="57"/>
      <c r="I62" s="20">
        <v>1</v>
      </c>
      <c r="J62" s="23">
        <v>1</v>
      </c>
      <c r="K62" s="77"/>
      <c r="L62" s="78"/>
      <c r="M62" s="78"/>
      <c r="O62" s="78"/>
      <c r="P62" s="78"/>
      <c r="Q62" s="127" t="s">
        <v>143</v>
      </c>
    </row>
    <row r="63" spans="1:17" s="79" customFormat="1" ht="12" customHeight="1">
      <c r="A63" s="19" t="s">
        <v>65</v>
      </c>
      <c r="B63" s="29">
        <v>4</v>
      </c>
      <c r="C63" s="21" t="s">
        <v>20</v>
      </c>
      <c r="D63" s="23">
        <v>45</v>
      </c>
      <c r="E63" s="23">
        <v>15</v>
      </c>
      <c r="F63" s="23">
        <v>15</v>
      </c>
      <c r="G63" s="23">
        <v>10</v>
      </c>
      <c r="H63" s="23">
        <v>5</v>
      </c>
      <c r="I63" s="23">
        <v>1</v>
      </c>
      <c r="J63" s="23">
        <v>2</v>
      </c>
      <c r="K63" s="77"/>
      <c r="L63" s="78"/>
      <c r="M63" s="78"/>
      <c r="O63" s="78"/>
      <c r="P63" s="78"/>
      <c r="Q63" s="127" t="s">
        <v>143</v>
      </c>
    </row>
    <row r="64" spans="1:17" s="79" customFormat="1" ht="12" customHeight="1">
      <c r="A64" s="19" t="s">
        <v>66</v>
      </c>
      <c r="B64" s="29">
        <v>3</v>
      </c>
      <c r="C64" s="21" t="s">
        <v>18</v>
      </c>
      <c r="D64" s="23">
        <v>30</v>
      </c>
      <c r="E64" s="23">
        <v>15</v>
      </c>
      <c r="F64" s="23">
        <v>5</v>
      </c>
      <c r="G64" s="23">
        <v>5</v>
      </c>
      <c r="H64" s="23">
        <v>5</v>
      </c>
      <c r="I64" s="23">
        <v>1</v>
      </c>
      <c r="J64" s="23">
        <v>1</v>
      </c>
      <c r="K64" s="77"/>
      <c r="L64" s="78"/>
      <c r="M64" s="78"/>
      <c r="O64" s="78"/>
      <c r="P64" s="78"/>
      <c r="Q64" s="127" t="s">
        <v>143</v>
      </c>
    </row>
    <row r="65" spans="1:17" s="79" customFormat="1" ht="12" customHeight="1">
      <c r="A65" s="19" t="s">
        <v>67</v>
      </c>
      <c r="B65" s="29">
        <v>2</v>
      </c>
      <c r="C65" s="21" t="s">
        <v>18</v>
      </c>
      <c r="D65" s="23">
        <v>15</v>
      </c>
      <c r="E65" s="23">
        <v>15</v>
      </c>
      <c r="F65" s="23"/>
      <c r="G65" s="23"/>
      <c r="H65" s="23"/>
      <c r="I65" s="23">
        <v>1</v>
      </c>
      <c r="J65" s="23"/>
      <c r="K65" s="77"/>
      <c r="L65" s="78"/>
      <c r="M65" s="78"/>
      <c r="O65" s="78"/>
      <c r="P65" s="78"/>
      <c r="Q65" s="127" t="s">
        <v>143</v>
      </c>
    </row>
    <row r="66" spans="1:17" s="90" customFormat="1" ht="12" customHeight="1">
      <c r="A66" s="55" t="s">
        <v>68</v>
      </c>
      <c r="B66" s="23">
        <v>3</v>
      </c>
      <c r="C66" s="21" t="s">
        <v>18</v>
      </c>
      <c r="D66" s="23">
        <v>30</v>
      </c>
      <c r="E66" s="23">
        <v>15</v>
      </c>
      <c r="F66" s="23">
        <v>5</v>
      </c>
      <c r="G66" s="23">
        <v>10</v>
      </c>
      <c r="H66" s="23"/>
      <c r="I66" s="23">
        <v>1</v>
      </c>
      <c r="J66" s="23">
        <v>1</v>
      </c>
      <c r="K66" s="88"/>
      <c r="L66" s="89"/>
      <c r="M66" s="89"/>
      <c r="O66" s="89"/>
      <c r="P66" s="89"/>
      <c r="Q66" s="128" t="s">
        <v>142</v>
      </c>
    </row>
    <row r="67" spans="1:17" s="79" customFormat="1" ht="12" customHeight="1">
      <c r="A67" s="19" t="s">
        <v>69</v>
      </c>
      <c r="B67" s="23">
        <v>4</v>
      </c>
      <c r="C67" s="21" t="s">
        <v>20</v>
      </c>
      <c r="D67" s="23">
        <v>30</v>
      </c>
      <c r="E67" s="23">
        <v>15</v>
      </c>
      <c r="F67" s="23">
        <v>5</v>
      </c>
      <c r="G67" s="23">
        <v>5</v>
      </c>
      <c r="H67" s="23">
        <v>5</v>
      </c>
      <c r="I67" s="23">
        <v>1</v>
      </c>
      <c r="J67" s="23">
        <v>1</v>
      </c>
      <c r="K67" s="77"/>
      <c r="L67" s="78"/>
      <c r="M67" s="78"/>
      <c r="O67" s="78"/>
      <c r="P67" s="78"/>
      <c r="Q67" s="127" t="s">
        <v>143</v>
      </c>
    </row>
    <row r="68" spans="1:17" s="79" customFormat="1" ht="12" customHeight="1">
      <c r="A68" s="19" t="s">
        <v>70</v>
      </c>
      <c r="B68" s="29">
        <v>3</v>
      </c>
      <c r="C68" s="21" t="s">
        <v>18</v>
      </c>
      <c r="D68" s="23">
        <v>30</v>
      </c>
      <c r="E68" s="23">
        <v>15</v>
      </c>
      <c r="F68" s="23">
        <v>15</v>
      </c>
      <c r="G68" s="23"/>
      <c r="H68" s="23"/>
      <c r="I68" s="23">
        <v>1</v>
      </c>
      <c r="J68" s="23">
        <v>1</v>
      </c>
      <c r="K68" s="77"/>
      <c r="L68" s="78"/>
      <c r="M68" s="78"/>
      <c r="O68" s="78"/>
      <c r="P68" s="78"/>
      <c r="Q68" s="127" t="s">
        <v>144</v>
      </c>
    </row>
    <row r="69" spans="1:17" s="79" customFormat="1" ht="12" customHeight="1">
      <c r="A69" s="19" t="s">
        <v>71</v>
      </c>
      <c r="B69" s="23">
        <v>4</v>
      </c>
      <c r="C69" s="21" t="s">
        <v>18</v>
      </c>
      <c r="D69" s="23">
        <v>45</v>
      </c>
      <c r="E69" s="23">
        <v>30</v>
      </c>
      <c r="F69" s="23">
        <v>5</v>
      </c>
      <c r="G69" s="23">
        <v>10</v>
      </c>
      <c r="H69" s="23"/>
      <c r="I69" s="23">
        <v>2</v>
      </c>
      <c r="J69" s="23">
        <v>1</v>
      </c>
      <c r="K69" s="77"/>
      <c r="L69" s="78"/>
      <c r="M69" s="78"/>
      <c r="O69" s="78"/>
      <c r="P69" s="78"/>
      <c r="Q69" s="127" t="s">
        <v>142</v>
      </c>
    </row>
    <row r="70" spans="1:17" s="79" customFormat="1" ht="12" customHeight="1">
      <c r="A70" s="19" t="s">
        <v>72</v>
      </c>
      <c r="B70" s="23">
        <v>4</v>
      </c>
      <c r="C70" s="21" t="s">
        <v>20</v>
      </c>
      <c r="D70" s="23">
        <v>45</v>
      </c>
      <c r="E70" s="23">
        <v>15</v>
      </c>
      <c r="F70" s="23"/>
      <c r="G70" s="23">
        <v>30</v>
      </c>
      <c r="H70" s="23"/>
      <c r="I70" s="23">
        <v>1</v>
      </c>
      <c r="J70" s="23">
        <v>2</v>
      </c>
      <c r="K70" s="77"/>
      <c r="L70" s="78"/>
      <c r="M70" s="78"/>
      <c r="O70" s="78"/>
      <c r="P70" s="78"/>
      <c r="Q70" s="127" t="s">
        <v>146</v>
      </c>
    </row>
    <row r="71" spans="1:17" s="79" customFormat="1" ht="12" customHeight="1">
      <c r="A71" s="135" t="s">
        <v>30</v>
      </c>
      <c r="B71" s="136">
        <f>SUM(B62:B70)</f>
        <v>30</v>
      </c>
      <c r="C71" s="137">
        <f>COUNTIF(C60:C70,"e")</f>
        <v>3</v>
      </c>
      <c r="D71" s="136">
        <f aca="true" t="shared" si="7" ref="D71:I71">SUM(D62:D70)</f>
        <v>300</v>
      </c>
      <c r="E71" s="136">
        <f t="shared" si="7"/>
        <v>150</v>
      </c>
      <c r="F71" s="136">
        <f t="shared" si="7"/>
        <v>55</v>
      </c>
      <c r="G71" s="136">
        <f t="shared" si="7"/>
        <v>80</v>
      </c>
      <c r="H71" s="136">
        <f t="shared" si="7"/>
        <v>15</v>
      </c>
      <c r="I71" s="136">
        <f t="shared" si="7"/>
        <v>10</v>
      </c>
      <c r="J71" s="97">
        <f>ROUNDUP((F71+G71+H71)/15,0)</f>
        <v>10</v>
      </c>
      <c r="K71" s="77"/>
      <c r="L71" s="78"/>
      <c r="M71" s="78"/>
      <c r="O71" s="78"/>
      <c r="P71" s="78"/>
      <c r="Q71" s="139"/>
    </row>
    <row r="72" spans="1:17" s="79" customFormat="1" ht="12" customHeight="1">
      <c r="A72" s="140" t="s">
        <v>73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77"/>
      <c r="L72" s="78"/>
      <c r="M72" s="78"/>
      <c r="O72" s="78"/>
      <c r="P72" s="78"/>
      <c r="Q72" s="139"/>
    </row>
    <row r="73" spans="1:17" s="79" customFormat="1" ht="12" customHeight="1">
      <c r="A73" s="55" t="s">
        <v>74</v>
      </c>
      <c r="B73" s="91">
        <v>4</v>
      </c>
      <c r="C73" s="92" t="s">
        <v>20</v>
      </c>
      <c r="D73" s="93">
        <v>45</v>
      </c>
      <c r="E73" s="93">
        <v>15</v>
      </c>
      <c r="F73" s="93">
        <v>5</v>
      </c>
      <c r="G73" s="93">
        <v>20</v>
      </c>
      <c r="H73" s="93">
        <v>5</v>
      </c>
      <c r="I73" s="93">
        <v>1</v>
      </c>
      <c r="J73" s="93">
        <v>2</v>
      </c>
      <c r="K73" s="77"/>
      <c r="L73" s="78"/>
      <c r="M73" s="78"/>
      <c r="O73" s="78"/>
      <c r="P73" s="78"/>
      <c r="Q73" s="127" t="s">
        <v>143</v>
      </c>
    </row>
    <row r="74" spans="1:17" s="90" customFormat="1" ht="12" customHeight="1">
      <c r="A74" s="19" t="s">
        <v>134</v>
      </c>
      <c r="B74" s="23">
        <v>3</v>
      </c>
      <c r="C74" s="21" t="s">
        <v>20</v>
      </c>
      <c r="D74" s="23">
        <v>30</v>
      </c>
      <c r="E74" s="23">
        <v>15</v>
      </c>
      <c r="F74" s="23">
        <v>5</v>
      </c>
      <c r="G74" s="23">
        <v>5</v>
      </c>
      <c r="H74" s="23">
        <v>5</v>
      </c>
      <c r="I74" s="23">
        <v>1</v>
      </c>
      <c r="J74" s="23">
        <v>1</v>
      </c>
      <c r="K74" s="88"/>
      <c r="L74" s="89"/>
      <c r="M74" s="89"/>
      <c r="O74" s="89"/>
      <c r="P74" s="89"/>
      <c r="Q74" s="128" t="s">
        <v>143</v>
      </c>
    </row>
    <row r="75" spans="1:17" s="96" customFormat="1" ht="13.5">
      <c r="A75" s="55" t="s">
        <v>75</v>
      </c>
      <c r="B75" s="23">
        <v>4</v>
      </c>
      <c r="C75" s="21" t="s">
        <v>18</v>
      </c>
      <c r="D75" s="23">
        <v>45</v>
      </c>
      <c r="E75" s="23">
        <v>15</v>
      </c>
      <c r="F75" s="23"/>
      <c r="G75" s="23">
        <v>30</v>
      </c>
      <c r="H75" s="23"/>
      <c r="I75" s="23">
        <v>1</v>
      </c>
      <c r="J75" s="23">
        <v>2</v>
      </c>
      <c r="K75" s="94"/>
      <c r="L75" s="95"/>
      <c r="M75" s="95"/>
      <c r="O75" s="95"/>
      <c r="P75" s="95"/>
      <c r="Q75" s="126" t="s">
        <v>146</v>
      </c>
    </row>
    <row r="76" spans="1:17" s="96" customFormat="1" ht="13.5">
      <c r="A76" s="19" t="s">
        <v>76</v>
      </c>
      <c r="B76" s="29">
        <v>4</v>
      </c>
      <c r="C76" s="21" t="s">
        <v>20</v>
      </c>
      <c r="D76" s="23">
        <v>45</v>
      </c>
      <c r="E76" s="23">
        <v>15</v>
      </c>
      <c r="F76" s="23">
        <v>10</v>
      </c>
      <c r="G76" s="23">
        <v>15</v>
      </c>
      <c r="H76" s="23">
        <v>5</v>
      </c>
      <c r="I76" s="23">
        <v>1</v>
      </c>
      <c r="J76" s="23">
        <v>2</v>
      </c>
      <c r="K76" s="94"/>
      <c r="L76" s="95"/>
      <c r="M76" s="95"/>
      <c r="O76" s="95"/>
      <c r="P76" s="95"/>
      <c r="Q76" s="126" t="s">
        <v>143</v>
      </c>
    </row>
    <row r="77" spans="1:17" s="96" customFormat="1" ht="13.5">
      <c r="A77" s="55" t="s">
        <v>77</v>
      </c>
      <c r="B77" s="23">
        <v>4</v>
      </c>
      <c r="C77" s="21" t="s">
        <v>20</v>
      </c>
      <c r="D77" s="23">
        <v>45</v>
      </c>
      <c r="E77" s="23">
        <v>15</v>
      </c>
      <c r="F77" s="23">
        <v>20</v>
      </c>
      <c r="G77" s="23">
        <v>10</v>
      </c>
      <c r="H77" s="23"/>
      <c r="I77" s="23">
        <v>1</v>
      </c>
      <c r="J77" s="23">
        <v>2</v>
      </c>
      <c r="K77" s="94"/>
      <c r="L77" s="95"/>
      <c r="M77" s="95"/>
      <c r="O77" s="95"/>
      <c r="P77" s="95"/>
      <c r="Q77" s="126" t="s">
        <v>143</v>
      </c>
    </row>
    <row r="78" spans="1:17" s="96" customFormat="1" ht="13.5">
      <c r="A78" s="19" t="s">
        <v>78</v>
      </c>
      <c r="B78" s="23">
        <v>10</v>
      </c>
      <c r="C78" s="21" t="s">
        <v>20</v>
      </c>
      <c r="D78" s="22"/>
      <c r="E78" s="22"/>
      <c r="F78" s="22"/>
      <c r="G78" s="47"/>
      <c r="H78" s="22"/>
      <c r="I78" s="22"/>
      <c r="J78" s="22"/>
      <c r="K78" s="94"/>
      <c r="L78" s="95"/>
      <c r="M78" s="95"/>
      <c r="O78" s="95"/>
      <c r="P78" s="95"/>
      <c r="Q78" s="126" t="s">
        <v>143</v>
      </c>
    </row>
    <row r="79" spans="1:17" s="96" customFormat="1" ht="27">
      <c r="A79" s="19" t="s">
        <v>79</v>
      </c>
      <c r="B79" s="20">
        <v>1</v>
      </c>
      <c r="C79" s="21" t="s">
        <v>18</v>
      </c>
      <c r="D79" s="22">
        <v>15</v>
      </c>
      <c r="E79" s="22">
        <v>0</v>
      </c>
      <c r="F79" s="22"/>
      <c r="G79" s="47">
        <v>15</v>
      </c>
      <c r="H79" s="22"/>
      <c r="I79" s="22">
        <f>ROUNDUP(E79/15,0)</f>
        <v>0</v>
      </c>
      <c r="J79" s="22">
        <f>ROUNDUP((F79+G79+H79)/15,0)</f>
        <v>1</v>
      </c>
      <c r="K79" s="94"/>
      <c r="L79" s="95"/>
      <c r="M79" s="95"/>
      <c r="O79" s="95"/>
      <c r="P79" s="95"/>
      <c r="Q79" s="126" t="s">
        <v>143</v>
      </c>
    </row>
    <row r="80" spans="1:17" s="96" customFormat="1" ht="13.5">
      <c r="A80" s="35" t="s">
        <v>30</v>
      </c>
      <c r="B80" s="36">
        <f>SUM(B73:B79)</f>
        <v>30</v>
      </c>
      <c r="C80" s="37">
        <f>COUNTIF(C73:C79,"e")</f>
        <v>5</v>
      </c>
      <c r="D80" s="36">
        <f aca="true" t="shared" si="8" ref="D80:J80">SUM(D73:D79)</f>
        <v>225</v>
      </c>
      <c r="E80" s="36">
        <f t="shared" si="8"/>
        <v>75</v>
      </c>
      <c r="F80" s="36">
        <f t="shared" si="8"/>
        <v>40</v>
      </c>
      <c r="G80" s="36">
        <f t="shared" si="8"/>
        <v>95</v>
      </c>
      <c r="H80" s="36">
        <f t="shared" si="8"/>
        <v>15</v>
      </c>
      <c r="I80" s="36">
        <f t="shared" si="8"/>
        <v>5</v>
      </c>
      <c r="J80" s="36">
        <f t="shared" si="8"/>
        <v>10</v>
      </c>
      <c r="K80" s="94"/>
      <c r="L80" s="95"/>
      <c r="M80" s="95"/>
      <c r="O80" s="95"/>
      <c r="P80" s="95"/>
      <c r="Q80" s="126"/>
    </row>
    <row r="81" spans="1:17" s="96" customFormat="1" ht="13.5">
      <c r="A81" s="141" t="s">
        <v>80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94"/>
      <c r="L81" s="95"/>
      <c r="M81" s="95"/>
      <c r="O81" s="95"/>
      <c r="P81" s="95"/>
      <c r="Q81" s="126"/>
    </row>
    <row r="82" spans="1:17" s="96" customFormat="1" ht="13.5">
      <c r="A82" s="19" t="s">
        <v>81</v>
      </c>
      <c r="B82" s="29">
        <v>4</v>
      </c>
      <c r="C82" s="21" t="s">
        <v>18</v>
      </c>
      <c r="D82" s="23">
        <v>45</v>
      </c>
      <c r="E82" s="23">
        <v>15</v>
      </c>
      <c r="F82" s="23">
        <v>10</v>
      </c>
      <c r="G82" s="23">
        <v>15</v>
      </c>
      <c r="H82" s="23">
        <v>5</v>
      </c>
      <c r="I82" s="20">
        <v>1</v>
      </c>
      <c r="J82" s="23">
        <v>2</v>
      </c>
      <c r="K82" s="94"/>
      <c r="L82" s="95"/>
      <c r="M82" s="95"/>
      <c r="O82" s="95"/>
      <c r="P82" s="95"/>
      <c r="Q82" s="126" t="s">
        <v>142</v>
      </c>
    </row>
    <row r="83" spans="1:17" s="96" customFormat="1" ht="13.5">
      <c r="A83" s="19" t="s">
        <v>82</v>
      </c>
      <c r="B83" s="23">
        <v>3</v>
      </c>
      <c r="C83" s="21" t="s">
        <v>18</v>
      </c>
      <c r="D83" s="23">
        <v>30</v>
      </c>
      <c r="E83" s="23">
        <v>30</v>
      </c>
      <c r="F83" s="23"/>
      <c r="G83" s="23"/>
      <c r="H83" s="23"/>
      <c r="I83" s="23">
        <v>2</v>
      </c>
      <c r="J83" s="23"/>
      <c r="K83" s="94"/>
      <c r="L83" s="95"/>
      <c r="M83" s="95"/>
      <c r="O83" s="95"/>
      <c r="P83" s="95"/>
      <c r="Q83" s="126" t="s">
        <v>145</v>
      </c>
    </row>
    <row r="84" spans="1:17" s="96" customFormat="1" ht="13.5">
      <c r="A84" s="19" t="s">
        <v>83</v>
      </c>
      <c r="B84" s="29">
        <v>4</v>
      </c>
      <c r="C84" s="21" t="s">
        <v>18</v>
      </c>
      <c r="D84" s="23">
        <v>45</v>
      </c>
      <c r="E84" s="23">
        <v>15</v>
      </c>
      <c r="F84" s="23"/>
      <c r="G84" s="23">
        <v>30</v>
      </c>
      <c r="H84" s="23"/>
      <c r="I84" s="23">
        <v>1</v>
      </c>
      <c r="J84" s="23">
        <v>2</v>
      </c>
      <c r="K84" s="94"/>
      <c r="L84" s="95"/>
      <c r="M84" s="95"/>
      <c r="O84" s="95"/>
      <c r="P84" s="95"/>
      <c r="Q84" s="126" t="s">
        <v>143</v>
      </c>
    </row>
    <row r="85" spans="1:17" s="96" customFormat="1" ht="13.5">
      <c r="A85" s="19" t="s">
        <v>84</v>
      </c>
      <c r="B85" s="23">
        <v>4</v>
      </c>
      <c r="C85" s="21" t="s">
        <v>20</v>
      </c>
      <c r="D85" s="23">
        <v>45</v>
      </c>
      <c r="E85" s="23">
        <v>15</v>
      </c>
      <c r="F85" s="23"/>
      <c r="G85" s="23">
        <v>30</v>
      </c>
      <c r="H85" s="23"/>
      <c r="I85" s="23">
        <v>1</v>
      </c>
      <c r="J85" s="23">
        <v>2</v>
      </c>
      <c r="K85" s="94"/>
      <c r="L85" s="95"/>
      <c r="M85" s="95"/>
      <c r="O85" s="95"/>
      <c r="P85" s="95"/>
      <c r="Q85" s="126" t="s">
        <v>146</v>
      </c>
    </row>
    <row r="86" spans="1:17" s="96" customFormat="1" ht="13.5">
      <c r="A86" s="19" t="s">
        <v>85</v>
      </c>
      <c r="B86" s="23">
        <v>4</v>
      </c>
      <c r="C86" s="21" t="s">
        <v>20</v>
      </c>
      <c r="D86" s="23">
        <v>45</v>
      </c>
      <c r="E86" s="23">
        <v>15</v>
      </c>
      <c r="F86" s="23">
        <v>30</v>
      </c>
      <c r="G86" s="23"/>
      <c r="H86" s="23"/>
      <c r="I86" s="23">
        <v>1</v>
      </c>
      <c r="J86" s="23">
        <v>2</v>
      </c>
      <c r="K86" s="94"/>
      <c r="L86" s="95"/>
      <c r="M86" s="95"/>
      <c r="O86" s="95"/>
      <c r="P86" s="95"/>
      <c r="Q86" s="126" t="s">
        <v>142</v>
      </c>
    </row>
    <row r="87" spans="1:17" s="96" customFormat="1" ht="13.5">
      <c r="A87" s="19" t="s">
        <v>86</v>
      </c>
      <c r="B87" s="29">
        <v>2</v>
      </c>
      <c r="C87" s="21" t="s">
        <v>18</v>
      </c>
      <c r="D87" s="23">
        <v>30</v>
      </c>
      <c r="E87" s="23"/>
      <c r="F87" s="23"/>
      <c r="G87" s="23">
        <v>30</v>
      </c>
      <c r="H87" s="23"/>
      <c r="I87" s="23"/>
      <c r="J87" s="23">
        <v>2</v>
      </c>
      <c r="K87" s="94"/>
      <c r="L87" s="95"/>
      <c r="M87" s="95"/>
      <c r="O87" s="95"/>
      <c r="P87" s="95"/>
      <c r="Q87" s="126" t="s">
        <v>144</v>
      </c>
    </row>
    <row r="88" spans="1:17" s="96" customFormat="1" ht="13.5">
      <c r="A88" s="19" t="s">
        <v>87</v>
      </c>
      <c r="B88" s="20">
        <v>2</v>
      </c>
      <c r="C88" s="21" t="s">
        <v>18</v>
      </c>
      <c r="D88" s="22">
        <f>SUM(E88:H88)</f>
        <v>30</v>
      </c>
      <c r="E88" s="22">
        <v>0</v>
      </c>
      <c r="F88" s="22"/>
      <c r="G88" s="22">
        <v>30</v>
      </c>
      <c r="H88" s="22"/>
      <c r="I88" s="22">
        <f>ROUNDUP(E88/15,0)</f>
        <v>0</v>
      </c>
      <c r="J88" s="22">
        <f>ROUNDUP((F88+G88+H88)/15,0)</f>
        <v>2</v>
      </c>
      <c r="K88" s="94"/>
      <c r="L88" s="95"/>
      <c r="M88" s="95"/>
      <c r="O88" s="95"/>
      <c r="P88" s="95"/>
      <c r="Q88" s="126" t="s">
        <v>143</v>
      </c>
    </row>
    <row r="89" spans="1:17" s="96" customFormat="1" ht="13.5">
      <c r="A89" s="19" t="s">
        <v>88</v>
      </c>
      <c r="B89" s="20">
        <v>8</v>
      </c>
      <c r="C89" s="21" t="s">
        <v>20</v>
      </c>
      <c r="D89" s="22"/>
      <c r="E89" s="22"/>
      <c r="F89" s="22"/>
      <c r="G89" s="22"/>
      <c r="H89" s="22"/>
      <c r="I89" s="97">
        <f>ROUNDUP(E89/15,0)</f>
        <v>0</v>
      </c>
      <c r="J89" s="97">
        <f>ROUNDUP((F89+G89+H89)/15,0)</f>
        <v>0</v>
      </c>
      <c r="K89" s="94"/>
      <c r="L89" s="95"/>
      <c r="M89" s="95"/>
      <c r="O89" s="95"/>
      <c r="P89" s="95"/>
      <c r="Q89" s="126" t="s">
        <v>143</v>
      </c>
    </row>
    <row r="90" spans="1:17" ht="13.5">
      <c r="A90" s="35" t="s">
        <v>30</v>
      </c>
      <c r="B90" s="36">
        <f>SUM(B82:B89)</f>
        <v>31</v>
      </c>
      <c r="C90" s="37">
        <f>COUNTIF(C82:C89,"e")</f>
        <v>3</v>
      </c>
      <c r="D90" s="36">
        <f aca="true" t="shared" si="9" ref="D90:I90">SUM(D82:D89)</f>
        <v>270</v>
      </c>
      <c r="E90" s="36">
        <f t="shared" si="9"/>
        <v>90</v>
      </c>
      <c r="F90" s="36">
        <f t="shared" si="9"/>
        <v>40</v>
      </c>
      <c r="G90" s="36">
        <f t="shared" si="9"/>
        <v>135</v>
      </c>
      <c r="H90" s="98">
        <f t="shared" si="9"/>
        <v>5</v>
      </c>
      <c r="I90" s="36">
        <f t="shared" si="9"/>
        <v>6</v>
      </c>
      <c r="J90" s="22">
        <f>ROUNDUP((F90+G90+H90)/15,0)</f>
        <v>12</v>
      </c>
      <c r="Q90" s="130"/>
    </row>
    <row r="91" spans="1:10" ht="13.5">
      <c r="A91" s="87" t="s">
        <v>89</v>
      </c>
      <c r="B91" s="36">
        <f aca="true" t="shared" si="10" ref="B91:G91">B71+B80+B90</f>
        <v>91</v>
      </c>
      <c r="C91" s="36">
        <f t="shared" si="10"/>
        <v>11</v>
      </c>
      <c r="D91" s="36">
        <f t="shared" si="10"/>
        <v>795</v>
      </c>
      <c r="E91" s="36">
        <f t="shared" si="10"/>
        <v>315</v>
      </c>
      <c r="F91" s="36">
        <f t="shared" si="10"/>
        <v>135</v>
      </c>
      <c r="G91" s="36">
        <f t="shared" si="10"/>
        <v>310</v>
      </c>
      <c r="H91" s="36"/>
      <c r="I91" s="62"/>
      <c r="J91" s="99"/>
    </row>
    <row r="92" spans="1:10" ht="13.5">
      <c r="A92" s="59" t="s">
        <v>90</v>
      </c>
      <c r="B92" s="60">
        <f>B20+B31+B42+B52+B71+B80+B90</f>
        <v>212</v>
      </c>
      <c r="C92" s="61"/>
      <c r="D92" s="36">
        <f>D20+D31+D42+D52+D71+D80+D90</f>
        <v>2185</v>
      </c>
      <c r="E92" s="36">
        <f>E20+E31+E42+E52+E71+E80+E90</f>
        <v>850</v>
      </c>
      <c r="F92" s="36">
        <f>F20+F31+F42+F52+F71+F80+F90</f>
        <v>455</v>
      </c>
      <c r="G92" s="36">
        <f>G20+G31+G42+G52+G71+G80+G90</f>
        <v>835</v>
      </c>
      <c r="H92" s="36">
        <f>H20+H31+H42+H52+H71+H80+H90</f>
        <v>45</v>
      </c>
      <c r="I92" s="62"/>
      <c r="J92" s="62"/>
    </row>
    <row r="93" spans="1:10" ht="13.5">
      <c r="A93" s="64" t="s">
        <v>91</v>
      </c>
      <c r="B93" s="65"/>
      <c r="C93" s="36"/>
      <c r="D93" s="36"/>
      <c r="E93" s="38">
        <f>(E92/D92)*100</f>
        <v>38.901601830663616</v>
      </c>
      <c r="F93" s="38">
        <f>(F92/D92)*100</f>
        <v>20.823798627002287</v>
      </c>
      <c r="G93" s="38">
        <f>(G92/D92)*100</f>
        <v>38.215102974828376</v>
      </c>
      <c r="H93" s="38">
        <f>(H92/D92)*100</f>
        <v>2.059496567505721</v>
      </c>
      <c r="I93" s="66"/>
      <c r="J93" s="66"/>
    </row>
    <row r="94" ht="12.75">
      <c r="J94" s="9"/>
    </row>
    <row r="95" spans="1:10" ht="12.75">
      <c r="A95" s="1" t="s">
        <v>151</v>
      </c>
      <c r="J95" s="9"/>
    </row>
    <row r="96" spans="1:10" ht="12.75">
      <c r="A96" s="1" t="s">
        <v>147</v>
      </c>
      <c r="J96" s="9"/>
    </row>
    <row r="97" spans="1:10" ht="12.75">
      <c r="A97" s="1" t="s">
        <v>152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138" t="s">
        <v>148</v>
      </c>
      <c r="J98" s="9"/>
    </row>
    <row r="99" spans="1:10" ht="12.75">
      <c r="A99" s="1" t="s">
        <v>149</v>
      </c>
      <c r="J99" s="9"/>
    </row>
    <row r="100" spans="1:10" ht="12.75">
      <c r="A100" s="1" t="s">
        <v>150</v>
      </c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  <row r="193" ht="12.75">
      <c r="J193" s="9"/>
    </row>
    <row r="194" ht="12.75">
      <c r="J194" s="9"/>
    </row>
    <row r="195" ht="12.75">
      <c r="J195" s="9"/>
    </row>
    <row r="196" ht="12.75">
      <c r="J196" s="9"/>
    </row>
    <row r="197" ht="12.75">
      <c r="J197" s="9"/>
    </row>
    <row r="198" ht="12.75">
      <c r="J198" s="9"/>
    </row>
    <row r="199" ht="12.75">
      <c r="J199" s="9"/>
    </row>
    <row r="200" ht="12.75">
      <c r="J200" s="9"/>
    </row>
    <row r="201" ht="12.75">
      <c r="J201" s="9"/>
    </row>
    <row r="202" ht="12.75">
      <c r="J202" s="9"/>
    </row>
    <row r="203" ht="12.75">
      <c r="J203" s="9"/>
    </row>
    <row r="204" ht="12.75">
      <c r="J204" s="9"/>
    </row>
    <row r="205" ht="12.75">
      <c r="J205" s="9"/>
    </row>
    <row r="206" ht="12.75">
      <c r="J206" s="9"/>
    </row>
    <row r="207" ht="12.75">
      <c r="J207" s="9"/>
    </row>
    <row r="208" ht="12.75">
      <c r="J208" s="9"/>
    </row>
    <row r="209" ht="12.75">
      <c r="J209" s="9"/>
    </row>
    <row r="210" ht="12.75">
      <c r="J210" s="9"/>
    </row>
    <row r="211" ht="12.75">
      <c r="J211" s="9"/>
    </row>
    <row r="212" ht="12.75">
      <c r="J212" s="9"/>
    </row>
    <row r="213" ht="12.75">
      <c r="J213" s="9"/>
    </row>
    <row r="214" ht="12.75">
      <c r="J214" s="9"/>
    </row>
    <row r="215" ht="12.75">
      <c r="J215" s="9"/>
    </row>
    <row r="216" ht="12.75">
      <c r="J216" s="9"/>
    </row>
    <row r="217" ht="12.75">
      <c r="J217" s="9"/>
    </row>
    <row r="218" ht="12.75">
      <c r="J218" s="9"/>
    </row>
    <row r="219" ht="12.75">
      <c r="J219" s="9"/>
    </row>
    <row r="220" ht="12.75">
      <c r="J220" s="9"/>
    </row>
    <row r="221" ht="12.75">
      <c r="J221" s="9"/>
    </row>
  </sheetData>
  <sheetProtection selectLockedCells="1" selectUnlockedCells="1"/>
  <mergeCells count="7">
    <mergeCell ref="A72:J72"/>
    <mergeCell ref="A81:J81"/>
    <mergeCell ref="A1:J1"/>
    <mergeCell ref="A2:J2"/>
    <mergeCell ref="A5:J5"/>
    <mergeCell ref="J53:J54"/>
    <mergeCell ref="I55:J55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3" sqref="A3:K3"/>
    </sheetView>
  </sheetViews>
  <sheetFormatPr defaultColWidth="12.57421875" defaultRowHeight="12.75"/>
  <cols>
    <col min="1" max="1" width="5.57421875" style="100" customWidth="1"/>
    <col min="2" max="2" width="35.7109375" style="100" customWidth="1"/>
    <col min="3" max="11" width="6.00390625" style="100" customWidth="1"/>
    <col min="12" max="16384" width="12.57421875" style="100" customWidth="1"/>
  </cols>
  <sheetData>
    <row r="2" spans="1:11" ht="1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54.75" customHeight="1">
      <c r="A3" s="148" t="s">
        <v>154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6.75" customHeight="1">
      <c r="A4" s="101"/>
      <c r="B4" s="102"/>
      <c r="C4" s="103"/>
      <c r="D4" s="78"/>
      <c r="E4" s="78"/>
      <c r="F4" s="78"/>
      <c r="G4" s="78"/>
      <c r="H4" s="78"/>
      <c r="I4" s="78"/>
      <c r="J4" s="78"/>
      <c r="K4" s="101"/>
    </row>
    <row r="5" spans="1:11" ht="62.25" customHeight="1">
      <c r="A5" s="149" t="s">
        <v>92</v>
      </c>
      <c r="B5" s="149"/>
      <c r="C5" s="104" t="s">
        <v>2</v>
      </c>
      <c r="D5" s="105" t="s">
        <v>3</v>
      </c>
      <c r="E5" s="105" t="s">
        <v>4</v>
      </c>
      <c r="F5" s="106" t="s">
        <v>5</v>
      </c>
      <c r="G5" s="107" t="s">
        <v>6</v>
      </c>
      <c r="H5" s="107" t="s">
        <v>7</v>
      </c>
      <c r="I5" s="105" t="s">
        <v>8</v>
      </c>
      <c r="J5" s="105" t="s">
        <v>93</v>
      </c>
      <c r="K5" s="105" t="s">
        <v>94</v>
      </c>
    </row>
    <row r="6" spans="1:11" ht="15" customHeight="1">
      <c r="A6" s="150" t="s">
        <v>95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" customHeight="1">
      <c r="A7" s="108" t="s">
        <v>96</v>
      </c>
      <c r="B7" s="109" t="s">
        <v>97</v>
      </c>
      <c r="C7" s="23">
        <v>3</v>
      </c>
      <c r="D7" s="21" t="s">
        <v>18</v>
      </c>
      <c r="E7" s="23">
        <v>30</v>
      </c>
      <c r="F7" s="23">
        <v>30</v>
      </c>
      <c r="G7" s="23"/>
      <c r="H7" s="23"/>
      <c r="I7" s="23"/>
      <c r="J7" s="23">
        <v>2</v>
      </c>
      <c r="K7" s="23"/>
    </row>
    <row r="8" spans="1:11" ht="15" customHeight="1">
      <c r="A8" s="108" t="s">
        <v>98</v>
      </c>
      <c r="B8" s="109" t="s">
        <v>99</v>
      </c>
      <c r="C8" s="23">
        <v>3</v>
      </c>
      <c r="D8" s="21" t="s">
        <v>18</v>
      </c>
      <c r="E8" s="23">
        <v>30</v>
      </c>
      <c r="F8" s="23">
        <v>30</v>
      </c>
      <c r="G8" s="23"/>
      <c r="H8" s="23"/>
      <c r="I8" s="23"/>
      <c r="J8" s="23">
        <v>2</v>
      </c>
      <c r="K8" s="23"/>
    </row>
    <row r="9" spans="1:11" ht="15" customHeight="1">
      <c r="A9" s="151" t="s">
        <v>100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5.75">
      <c r="A10" s="110" t="s">
        <v>96</v>
      </c>
      <c r="B10" s="109" t="s">
        <v>101</v>
      </c>
      <c r="C10" s="23">
        <v>4</v>
      </c>
      <c r="D10" s="111" t="s">
        <v>20</v>
      </c>
      <c r="E10" s="23">
        <v>45</v>
      </c>
      <c r="F10" s="23">
        <v>15</v>
      </c>
      <c r="G10" s="23">
        <v>15</v>
      </c>
      <c r="H10" s="23">
        <v>15</v>
      </c>
      <c r="I10" s="23"/>
      <c r="J10" s="23">
        <v>1</v>
      </c>
      <c r="K10" s="23">
        <v>2</v>
      </c>
    </row>
    <row r="11" spans="1:11" ht="15.75">
      <c r="A11" s="110" t="s">
        <v>98</v>
      </c>
      <c r="B11" s="109" t="s">
        <v>102</v>
      </c>
      <c r="C11" s="23">
        <v>4</v>
      </c>
      <c r="D11" s="111" t="s">
        <v>20</v>
      </c>
      <c r="E11" s="23">
        <v>45</v>
      </c>
      <c r="F11" s="23">
        <v>15</v>
      </c>
      <c r="G11" s="23">
        <v>15</v>
      </c>
      <c r="H11" s="23">
        <v>15</v>
      </c>
      <c r="I11" s="23"/>
      <c r="J11" s="23">
        <v>1</v>
      </c>
      <c r="K11" s="23">
        <v>2</v>
      </c>
    </row>
    <row r="12" spans="1:11" ht="15" customHeight="1">
      <c r="A12" s="151" t="s">
        <v>103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5.75">
      <c r="A13" s="110" t="s">
        <v>96</v>
      </c>
      <c r="B13" s="109" t="s">
        <v>104</v>
      </c>
      <c r="C13" s="23">
        <v>3</v>
      </c>
      <c r="D13" s="111" t="s">
        <v>18</v>
      </c>
      <c r="E13" s="23">
        <v>30</v>
      </c>
      <c r="F13" s="23">
        <v>15</v>
      </c>
      <c r="G13" s="23">
        <v>5</v>
      </c>
      <c r="H13" s="23">
        <v>10</v>
      </c>
      <c r="I13" s="57"/>
      <c r="J13" s="23">
        <v>1</v>
      </c>
      <c r="K13" s="23">
        <v>1</v>
      </c>
    </row>
    <row r="14" spans="1:11" ht="15.75">
      <c r="A14" s="110" t="s">
        <v>98</v>
      </c>
      <c r="B14" s="109" t="s">
        <v>105</v>
      </c>
      <c r="C14" s="23">
        <v>3</v>
      </c>
      <c r="D14" s="111" t="s">
        <v>18</v>
      </c>
      <c r="E14" s="23">
        <v>30</v>
      </c>
      <c r="F14" s="23">
        <v>15</v>
      </c>
      <c r="G14" s="23">
        <v>5</v>
      </c>
      <c r="H14" s="23">
        <v>10</v>
      </c>
      <c r="I14" s="57"/>
      <c r="J14" s="23">
        <v>1</v>
      </c>
      <c r="K14" s="23">
        <v>1</v>
      </c>
    </row>
    <row r="15" spans="1:11" ht="15" customHeight="1">
      <c r="A15" s="151" t="s">
        <v>106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15.75">
      <c r="A16" s="110" t="s">
        <v>96</v>
      </c>
      <c r="B16" s="109" t="s">
        <v>108</v>
      </c>
      <c r="C16" s="23">
        <v>3</v>
      </c>
      <c r="D16" s="21" t="s">
        <v>18</v>
      </c>
      <c r="E16" s="23">
        <v>30</v>
      </c>
      <c r="F16" s="23">
        <v>15</v>
      </c>
      <c r="G16" s="23">
        <v>10</v>
      </c>
      <c r="H16" s="23">
        <v>5</v>
      </c>
      <c r="I16" s="23"/>
      <c r="J16" s="23">
        <v>1</v>
      </c>
      <c r="K16" s="23">
        <v>1</v>
      </c>
    </row>
    <row r="17" spans="1:11" ht="15.75">
      <c r="A17" s="110" t="s">
        <v>98</v>
      </c>
      <c r="B17" s="109" t="s">
        <v>109</v>
      </c>
      <c r="C17" s="23">
        <v>3</v>
      </c>
      <c r="D17" s="21" t="s">
        <v>18</v>
      </c>
      <c r="E17" s="23">
        <v>30</v>
      </c>
      <c r="F17" s="23">
        <v>15</v>
      </c>
      <c r="G17" s="23">
        <v>10</v>
      </c>
      <c r="H17" s="23">
        <v>5</v>
      </c>
      <c r="I17" s="23"/>
      <c r="J17" s="23">
        <v>1</v>
      </c>
      <c r="K17" s="23">
        <v>1</v>
      </c>
    </row>
    <row r="18" spans="1:11" ht="15" customHeight="1">
      <c r="A18" s="151" t="s">
        <v>107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15.75">
      <c r="A19" s="110" t="s">
        <v>96</v>
      </c>
      <c r="B19" s="109" t="s">
        <v>136</v>
      </c>
      <c r="C19" s="23">
        <v>3</v>
      </c>
      <c r="D19" s="21" t="s">
        <v>18</v>
      </c>
      <c r="E19" s="23">
        <v>30</v>
      </c>
      <c r="F19" s="23">
        <v>15</v>
      </c>
      <c r="G19" s="23">
        <v>5</v>
      </c>
      <c r="H19" s="23">
        <v>10</v>
      </c>
      <c r="I19" s="57"/>
      <c r="J19" s="20">
        <v>1</v>
      </c>
      <c r="K19" s="23">
        <v>1</v>
      </c>
    </row>
    <row r="20" spans="1:11" ht="15.75">
      <c r="A20" s="110" t="s">
        <v>98</v>
      </c>
      <c r="B20" s="109" t="s">
        <v>137</v>
      </c>
      <c r="C20" s="23">
        <v>3</v>
      </c>
      <c r="D20" s="21" t="s">
        <v>18</v>
      </c>
      <c r="E20" s="23">
        <v>30</v>
      </c>
      <c r="F20" s="23">
        <v>15</v>
      </c>
      <c r="G20" s="23">
        <v>5</v>
      </c>
      <c r="H20" s="23">
        <v>10</v>
      </c>
      <c r="I20" s="57"/>
      <c r="J20" s="20">
        <v>1</v>
      </c>
      <c r="K20" s="23">
        <v>1</v>
      </c>
    </row>
    <row r="21" spans="1:11" ht="15" customHeight="1">
      <c r="A21" s="151" t="s">
        <v>110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.75">
      <c r="A22" s="110" t="s">
        <v>96</v>
      </c>
      <c r="B22" s="109" t="s">
        <v>111</v>
      </c>
      <c r="C22" s="23">
        <v>3</v>
      </c>
      <c r="D22" s="21" t="s">
        <v>18</v>
      </c>
      <c r="E22" s="23">
        <v>30</v>
      </c>
      <c r="F22" s="23">
        <v>15</v>
      </c>
      <c r="G22" s="23">
        <v>5</v>
      </c>
      <c r="H22" s="23">
        <v>10</v>
      </c>
      <c r="I22" s="23"/>
      <c r="J22" s="23">
        <v>1</v>
      </c>
      <c r="K22" s="23">
        <v>1</v>
      </c>
    </row>
    <row r="23" spans="1:11" ht="15.75">
      <c r="A23" s="110" t="s">
        <v>98</v>
      </c>
      <c r="B23" s="109" t="s">
        <v>112</v>
      </c>
      <c r="C23" s="23">
        <v>3</v>
      </c>
      <c r="D23" s="21" t="s">
        <v>18</v>
      </c>
      <c r="E23" s="23">
        <v>30</v>
      </c>
      <c r="F23" s="23">
        <v>15</v>
      </c>
      <c r="G23" s="23">
        <v>5</v>
      </c>
      <c r="H23" s="23">
        <v>10</v>
      </c>
      <c r="I23" s="23"/>
      <c r="J23" s="23">
        <v>1</v>
      </c>
      <c r="K23" s="23">
        <v>1</v>
      </c>
    </row>
    <row r="24" spans="1:11" ht="15" customHeight="1">
      <c r="A24" s="151" t="s">
        <v>113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5.75">
      <c r="A25" s="110" t="s">
        <v>96</v>
      </c>
      <c r="B25" s="109" t="s">
        <v>114</v>
      </c>
      <c r="C25" s="23">
        <v>4</v>
      </c>
      <c r="D25" s="21" t="s">
        <v>18</v>
      </c>
      <c r="E25" s="23">
        <v>45</v>
      </c>
      <c r="F25" s="23">
        <v>30</v>
      </c>
      <c r="G25" s="23">
        <v>5</v>
      </c>
      <c r="H25" s="23">
        <v>10</v>
      </c>
      <c r="I25" s="23"/>
      <c r="J25" s="23">
        <v>2</v>
      </c>
      <c r="K25" s="23">
        <v>1</v>
      </c>
    </row>
    <row r="26" spans="1:11" ht="15.75">
      <c r="A26" s="110" t="s">
        <v>98</v>
      </c>
      <c r="B26" s="109" t="s">
        <v>115</v>
      </c>
      <c r="C26" s="23">
        <v>4</v>
      </c>
      <c r="D26" s="21" t="s">
        <v>18</v>
      </c>
      <c r="E26" s="23">
        <v>45</v>
      </c>
      <c r="F26" s="23">
        <v>30</v>
      </c>
      <c r="G26" s="23">
        <v>5</v>
      </c>
      <c r="H26" s="23">
        <v>10</v>
      </c>
      <c r="I26" s="23"/>
      <c r="J26" s="23">
        <v>2</v>
      </c>
      <c r="K26" s="23">
        <v>1</v>
      </c>
    </row>
    <row r="27" spans="1:11" ht="15" customHeight="1">
      <c r="A27" s="151" t="s">
        <v>116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5.75">
      <c r="A28" s="110" t="s">
        <v>96</v>
      </c>
      <c r="B28" s="109" t="s">
        <v>117</v>
      </c>
      <c r="C28" s="23">
        <v>4</v>
      </c>
      <c r="D28" s="111" t="s">
        <v>20</v>
      </c>
      <c r="E28" s="23">
        <v>45</v>
      </c>
      <c r="F28" s="23">
        <v>15</v>
      </c>
      <c r="G28" s="23">
        <v>20</v>
      </c>
      <c r="H28" s="23">
        <v>10</v>
      </c>
      <c r="I28" s="23"/>
      <c r="J28" s="23">
        <v>1</v>
      </c>
      <c r="K28" s="23">
        <v>2</v>
      </c>
    </row>
    <row r="29" spans="1:11" ht="15.75">
      <c r="A29" s="110" t="s">
        <v>98</v>
      </c>
      <c r="B29" s="109" t="s">
        <v>118</v>
      </c>
      <c r="C29" s="23">
        <v>4</v>
      </c>
      <c r="D29" s="111" t="s">
        <v>20</v>
      </c>
      <c r="E29" s="23">
        <v>45</v>
      </c>
      <c r="F29" s="23">
        <v>15</v>
      </c>
      <c r="G29" s="23">
        <v>20</v>
      </c>
      <c r="H29" s="23">
        <v>10</v>
      </c>
      <c r="I29" s="23"/>
      <c r="J29" s="23">
        <v>1</v>
      </c>
      <c r="K29" s="23">
        <v>2</v>
      </c>
    </row>
    <row r="30" spans="1:12" ht="15" customHeight="1">
      <c r="A30" s="151" t="s">
        <v>119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12"/>
    </row>
    <row r="31" spans="1:11" ht="15.75">
      <c r="A31" s="113" t="s">
        <v>96</v>
      </c>
      <c r="B31" s="114" t="s">
        <v>120</v>
      </c>
      <c r="C31" s="23">
        <v>4</v>
      </c>
      <c r="D31" s="111" t="s">
        <v>20</v>
      </c>
      <c r="E31" s="23">
        <v>45</v>
      </c>
      <c r="F31" s="23">
        <v>15</v>
      </c>
      <c r="G31" s="23">
        <v>30</v>
      </c>
      <c r="H31" s="23"/>
      <c r="I31" s="23"/>
      <c r="J31" s="23">
        <v>1</v>
      </c>
      <c r="K31" s="23">
        <v>2</v>
      </c>
    </row>
    <row r="32" spans="1:11" ht="15.75">
      <c r="A32" s="113" t="s">
        <v>98</v>
      </c>
      <c r="B32" s="114" t="s">
        <v>121</v>
      </c>
      <c r="C32" s="23">
        <v>4</v>
      </c>
      <c r="D32" s="111" t="s">
        <v>20</v>
      </c>
      <c r="E32" s="23">
        <v>45</v>
      </c>
      <c r="F32" s="23">
        <v>15</v>
      </c>
      <c r="G32" s="23">
        <v>30</v>
      </c>
      <c r="H32" s="23"/>
      <c r="I32" s="23"/>
      <c r="J32" s="23">
        <v>1</v>
      </c>
      <c r="K32" s="23">
        <v>2</v>
      </c>
    </row>
    <row r="33" ht="15.75">
      <c r="B33" s="115" t="s">
        <v>122</v>
      </c>
    </row>
  </sheetData>
  <sheetProtection selectLockedCells="1" selectUnlockedCells="1"/>
  <mergeCells count="12">
    <mergeCell ref="A15:K15"/>
    <mergeCell ref="A18:K18"/>
    <mergeCell ref="A21:K21"/>
    <mergeCell ref="A24:K24"/>
    <mergeCell ref="A27:K27"/>
    <mergeCell ref="A30:K30"/>
    <mergeCell ref="A2:K2"/>
    <mergeCell ref="A3:K3"/>
    <mergeCell ref="A5:B5"/>
    <mergeCell ref="A6:K6"/>
    <mergeCell ref="A9:K9"/>
    <mergeCell ref="A12:K12"/>
  </mergeCells>
  <printOptions/>
  <pageMargins left="0.39375" right="0" top="0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PageLayoutView="0" workbookViewId="0" topLeftCell="A1">
      <selection activeCell="B2" sqref="B2:L2"/>
    </sheetView>
  </sheetViews>
  <sheetFormatPr defaultColWidth="9.140625" defaultRowHeight="12.75"/>
  <cols>
    <col min="1" max="1" width="9.140625" style="116" customWidth="1"/>
    <col min="2" max="2" width="22.7109375" style="116" customWidth="1"/>
    <col min="3" max="3" width="22.421875" style="116" customWidth="1"/>
    <col min="4" max="16384" width="9.140625" style="116" customWidth="1"/>
  </cols>
  <sheetData>
    <row r="1" spans="2:12" ht="12.75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2" ht="47.25" customHeight="1">
      <c r="B2" s="148" t="s">
        <v>155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4" spans="1:12" ht="57.75" customHeight="1">
      <c r="A4" s="117" t="s">
        <v>123</v>
      </c>
      <c r="B4" s="117" t="s">
        <v>124</v>
      </c>
      <c r="C4" s="117" t="s">
        <v>125</v>
      </c>
      <c r="D4" s="118" t="s">
        <v>2</v>
      </c>
      <c r="E4" s="12" t="s">
        <v>3</v>
      </c>
      <c r="F4" s="12" t="s">
        <v>4</v>
      </c>
      <c r="G4" s="13" t="s">
        <v>5</v>
      </c>
      <c r="H4" s="14" t="s">
        <v>6</v>
      </c>
      <c r="I4" s="14" t="s">
        <v>7</v>
      </c>
      <c r="J4" s="12" t="s">
        <v>8</v>
      </c>
      <c r="K4" s="12" t="s">
        <v>93</v>
      </c>
      <c r="L4" s="12" t="s">
        <v>94</v>
      </c>
    </row>
    <row r="5" spans="1:12" ht="25.5">
      <c r="A5" s="117">
        <v>1</v>
      </c>
      <c r="B5" s="117" t="s">
        <v>135</v>
      </c>
      <c r="C5" s="117" t="s">
        <v>126</v>
      </c>
      <c r="D5" s="119">
        <v>4</v>
      </c>
      <c r="E5" s="120" t="s">
        <v>20</v>
      </c>
      <c r="F5" s="119">
        <v>45</v>
      </c>
      <c r="G5" s="119">
        <v>15</v>
      </c>
      <c r="H5" s="119"/>
      <c r="I5" s="119">
        <v>30</v>
      </c>
      <c r="J5" s="121"/>
      <c r="K5" s="119">
        <v>1</v>
      </c>
      <c r="L5" s="119">
        <v>2</v>
      </c>
    </row>
    <row r="6" spans="1:12" ht="25.5">
      <c r="A6" s="117">
        <v>2</v>
      </c>
      <c r="B6" s="117" t="s">
        <v>133</v>
      </c>
      <c r="C6" s="117" t="s">
        <v>127</v>
      </c>
      <c r="D6" s="119">
        <v>4</v>
      </c>
      <c r="E6" s="122" t="s">
        <v>20</v>
      </c>
      <c r="F6" s="119">
        <v>45</v>
      </c>
      <c r="G6" s="119">
        <v>15</v>
      </c>
      <c r="H6" s="119"/>
      <c r="I6" s="119">
        <v>30</v>
      </c>
      <c r="J6" s="119"/>
      <c r="K6" s="119">
        <v>1</v>
      </c>
      <c r="L6" s="119">
        <v>2</v>
      </c>
    </row>
    <row r="7" spans="1:12" ht="63.75">
      <c r="A7" s="117">
        <v>3</v>
      </c>
      <c r="B7" s="123" t="s">
        <v>131</v>
      </c>
      <c r="C7" s="123" t="s">
        <v>132</v>
      </c>
      <c r="D7" s="119">
        <v>4</v>
      </c>
      <c r="E7" s="120" t="s">
        <v>18</v>
      </c>
      <c r="F7" s="119">
        <v>45</v>
      </c>
      <c r="G7" s="119">
        <v>15</v>
      </c>
      <c r="H7" s="119"/>
      <c r="I7" s="119">
        <v>30</v>
      </c>
      <c r="J7" s="119"/>
      <c r="K7" s="119">
        <v>1</v>
      </c>
      <c r="L7" s="119">
        <v>2</v>
      </c>
    </row>
    <row r="8" spans="1:12" ht="25.5">
      <c r="A8" s="117">
        <v>4</v>
      </c>
      <c r="B8" s="117" t="s">
        <v>128</v>
      </c>
      <c r="C8" s="117" t="s">
        <v>129</v>
      </c>
      <c r="D8" s="119">
        <v>4</v>
      </c>
      <c r="E8" s="120" t="s">
        <v>20</v>
      </c>
      <c r="F8" s="119">
        <v>45</v>
      </c>
      <c r="G8" s="119">
        <v>15</v>
      </c>
      <c r="H8" s="119"/>
      <c r="I8" s="119">
        <v>30</v>
      </c>
      <c r="J8" s="119"/>
      <c r="K8" s="119">
        <v>1</v>
      </c>
      <c r="L8" s="119">
        <v>2</v>
      </c>
    </row>
    <row r="10" spans="2:9" ht="57" customHeight="1">
      <c r="B10" s="152" t="s">
        <v>130</v>
      </c>
      <c r="C10" s="152"/>
      <c r="D10" s="152"/>
      <c r="E10" s="152"/>
      <c r="F10" s="152"/>
      <c r="G10" s="152"/>
      <c r="H10" s="152"/>
      <c r="I10" s="152"/>
    </row>
  </sheetData>
  <sheetProtection selectLockedCells="1" selectUnlockedCells="1"/>
  <mergeCells count="3">
    <mergeCell ref="B1:L1"/>
    <mergeCell ref="B2:L2"/>
    <mergeCell ref="B10:I10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Monika</cp:lastModifiedBy>
  <cp:lastPrinted>2023-01-23T07:10:01Z</cp:lastPrinted>
  <dcterms:created xsi:type="dcterms:W3CDTF">2020-04-15T13:18:52Z</dcterms:created>
  <dcterms:modified xsi:type="dcterms:W3CDTF">2023-01-23T10:22:42Z</dcterms:modified>
  <cp:category/>
  <cp:version/>
  <cp:contentType/>
  <cp:contentStatus/>
</cp:coreProperties>
</file>